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PERSONAL IANUARIE" sheetId="1" state="visible" r:id="rId2"/>
    <sheet name="BUNURI SI SERV.IANUARIE" sheetId="2" state="visible" r:id="rId3"/>
    <sheet name="PERSONAL FEBRUARIE" sheetId="3" state="visible" r:id="rId4"/>
    <sheet name="BUNURI SI SERV.FEBRUARIE" sheetId="4" state="visible" r:id="rId5"/>
    <sheet name="BUNURI SI SERV MARTIE" sheetId="5" state="visible" r:id="rId6"/>
    <sheet name="PERSONAL MARTIE " sheetId="6" state="visible" r:id="rId7"/>
    <sheet name="BUNURI SI SERVICII APRILIE " sheetId="7" state="visible" r:id="rId8"/>
    <sheet name="PERSONAL APRILIE " sheetId="8" state="visible" r:id="rId9"/>
    <sheet name="BUNURI SI SERVICII MAI  " sheetId="9" state="visible" r:id="rId10"/>
    <sheet name="PERSONAL MAI" sheetId="10" state="visible" r:id="rId11"/>
    <sheet name="BUNURI SI SERVICII IUNIE" sheetId="11" state="visible" r:id="rId12"/>
    <sheet name="PERSONAL IUNIE" sheetId="12" state="visible" r:id="rId13"/>
    <sheet name="BUNURI SI SERVICII IULIE" sheetId="13" state="visible" r:id="rId14"/>
    <sheet name="PERSONAL IULIE" sheetId="14" state="visible" r:id="rId15"/>
    <sheet name="BUNURI SI SERVICII AUGUST" sheetId="15" state="visible" r:id="rId16"/>
    <sheet name="PERSONAL AUGUST" sheetId="16" state="visible" r:id="rId17"/>
    <sheet name="BUNURI SI SERVICII SEPTEMBRIE" sheetId="17" state="visible" r:id="rId18"/>
    <sheet name="PERSONAL SEPTEMBRIE" sheetId="18" state="visible" r:id="rId19"/>
    <sheet name="BUNURI SI SERVICII OCTOMBRIE" sheetId="19" state="visible" r:id="rId20"/>
    <sheet name="PERSONAL OCTOMBRIE" sheetId="20" state="visible" r:id="rId21"/>
    <sheet name="BUNURI SI SERVICII NOIEMBRIE" sheetId="21" state="visible" r:id="rId22"/>
    <sheet name="PERSONAL NOIEMBRIE" sheetId="22" state="visible" r:id="rId23"/>
    <sheet name="BUNURI SI SERVICII DECEMBRIE" sheetId="23" state="visible" r:id="rId24"/>
    <sheet name="PERSONAL DECEMBRIE" sheetId="24" state="visible" r:id="rId2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<sst xmlns="http://schemas.openxmlformats.org/spreadsheetml/2006/main" count="4439" uniqueCount="947">
  <si>
    <t xml:space="preserve">MINISTERUL LUCRARILOR PUBLICE, DEZVOLTARII SI ADMINISTRATIEI</t>
  </si>
  <si>
    <t xml:space="preserve">AGENTIA NATIONALA PENTRU LOCUINTE</t>
  </si>
  <si>
    <t xml:space="preserve">Capitolul 70.10 " LOCUINTE, SERVICII SI DEZVOLTARE PUBLICA"</t>
  </si>
  <si>
    <t xml:space="preserve">Titlul 10 "CHELTUIELI DE PERSONAL"</t>
  </si>
  <si>
    <t xml:space="preserve">Perioada: Ianuarie 2025</t>
  </si>
  <si>
    <t xml:space="preserve">CLASIFICATIE BUGETARA</t>
  </si>
  <si>
    <t xml:space="preserve">LUNA</t>
  </si>
  <si>
    <t xml:space="preserve">ZIUA</t>
  </si>
  <si>
    <t xml:space="preserve">SUMA</t>
  </si>
  <si>
    <t xml:space="preserve">EXPLICATII</t>
  </si>
  <si>
    <t xml:space="preserve">10.01.01</t>
  </si>
  <si>
    <t xml:space="preserve">Ianuarie</t>
  </si>
  <si>
    <t xml:space="preserve">10</t>
  </si>
  <si>
    <t xml:space="preserve">salarii  casierie</t>
  </si>
  <si>
    <t xml:space="preserve">salarii  </t>
  </si>
  <si>
    <t xml:space="preserve">impozit salarii</t>
  </si>
  <si>
    <t xml:space="preserve">CAS salariati</t>
  </si>
  <si>
    <t xml:space="preserve">CASS salariati</t>
  </si>
  <si>
    <t xml:space="preserve">CM decembrie</t>
  </si>
  <si>
    <t xml:space="preserve">20</t>
  </si>
  <si>
    <t xml:space="preserve">poprire</t>
  </si>
  <si>
    <t xml:space="preserve">sindicat SCUT</t>
  </si>
  <si>
    <t xml:space="preserve">28</t>
  </si>
  <si>
    <t xml:space="preserve">CA salarii</t>
  </si>
  <si>
    <t xml:space="preserve">Total 10.01.01</t>
  </si>
  <si>
    <t xml:space="preserve">10.01.05</t>
  </si>
  <si>
    <t xml:space="preserve">Spor pentru conditii de munca</t>
  </si>
  <si>
    <t xml:space="preserve">Total 10.01.05</t>
  </si>
  <si>
    <t xml:space="preserve">10.01.12</t>
  </si>
  <si>
    <t xml:space="preserve">impozit CA</t>
  </si>
  <si>
    <t xml:space="preserve">CAS CA</t>
  </si>
  <si>
    <t xml:space="preserve">CASS CA</t>
  </si>
  <si>
    <t xml:space="preserve">salarii CA</t>
  </si>
  <si>
    <t xml:space="preserve">Total 10.01.12</t>
  </si>
  <si>
    <t xml:space="preserve">10.01.13</t>
  </si>
  <si>
    <t xml:space="preserve">09</t>
  </si>
  <si>
    <t xml:space="preserve">drepturi delegare</t>
  </si>
  <si>
    <t xml:space="preserve">15</t>
  </si>
  <si>
    <t xml:space="preserve">16</t>
  </si>
  <si>
    <t xml:space="preserve">17</t>
  </si>
  <si>
    <t xml:space="preserve">23</t>
  </si>
  <si>
    <t xml:space="preserve">27</t>
  </si>
  <si>
    <t xml:space="preserve">Total 10.01.13</t>
  </si>
  <si>
    <t xml:space="preserve">10.01.17</t>
  </si>
  <si>
    <t xml:space="preserve">Indemnizatie hrana </t>
  </si>
  <si>
    <t xml:space="preserve">Total 10.01.17</t>
  </si>
  <si>
    <t xml:space="preserve">10.01.30</t>
  </si>
  <si>
    <t xml:space="preserve">Alte sporuri</t>
  </si>
  <si>
    <t xml:space="preserve">Total 10.01.30</t>
  </si>
  <si>
    <t xml:space="preserve">10.03.07</t>
  </si>
  <si>
    <t xml:space="preserve">Contributii asiguratorii pentru munca</t>
  </si>
  <si>
    <t xml:space="preserve">Concedii medicale dec.platite in ian</t>
  </si>
  <si>
    <t xml:space="preserve">Total 10.03.07</t>
  </si>
  <si>
    <t xml:space="preserve">TOTAL  </t>
  </si>
  <si>
    <t xml:space="preserve">Titlul 20 "BUNURI SI SERVICII"</t>
  </si>
  <si>
    <t xml:space="preserve">Perioada:Ianuarie 2025</t>
  </si>
  <si>
    <t xml:space="preserve">20.01.03</t>
  </si>
  <si>
    <t xml:space="preserve">Enel - energie electrica sediu ANL</t>
  </si>
  <si>
    <t xml:space="preserve">Total 20.01.03</t>
  </si>
  <si>
    <t xml:space="preserve">20.01.04</t>
  </si>
  <si>
    <t xml:space="preserve">18</t>
  </si>
  <si>
    <t xml:space="preserve">Apa Nova Bucuresti – servicii apa si canalizare</t>
  </si>
  <si>
    <t xml:space="preserve">Total 20.01.04</t>
  </si>
  <si>
    <t xml:space="preserve">20.01.05</t>
  </si>
  <si>
    <t xml:space="preserve">OMV - carburanti</t>
  </si>
  <si>
    <t xml:space="preserve">Total 20.01.05</t>
  </si>
  <si>
    <t xml:space="preserve">20.01.08</t>
  </si>
  <si>
    <t xml:space="preserve">Vodafone Romania SA – servicii telefonie mobila</t>
  </si>
  <si>
    <t xml:space="preserve">Orange Romania SA – servicii internet</t>
  </si>
  <si>
    <t xml:space="preserve">Orange Romania SA – servicii telefonie  tel verde</t>
  </si>
  <si>
    <t xml:space="preserve">Orange Romania SA – servicii telefonie  fixa</t>
  </si>
  <si>
    <t xml:space="preserve">Fan Courier Express SRL – servicii postale</t>
  </si>
  <si>
    <t xml:space="preserve">21</t>
  </si>
  <si>
    <t xml:space="preserve">CN Posta Romana SA – taxe postale</t>
  </si>
  <si>
    <t xml:space="preserve">22</t>
  </si>
  <si>
    <t xml:space="preserve">Total 20.01.08</t>
  </si>
  <si>
    <t xml:space="preserve">20.01.09</t>
  </si>
  <si>
    <t xml:space="preserve">2M Digital SRL –servicii  intretinere si reparatii echipamente </t>
  </si>
  <si>
    <t xml:space="preserve">SD Prestige Impex 97 Srl – ITP B-84-WMS, B-65-WMT</t>
  </si>
  <si>
    <t xml:space="preserve">SD Prestige Impex 97 Srl – ITP B-234-WTA</t>
  </si>
  <si>
    <t xml:space="preserve">SD Prestige Impex 97 Srl – revizie B-66-WMT</t>
  </si>
  <si>
    <t xml:space="preserve">Stelano Star SRL- fise spalare auto</t>
  </si>
  <si>
    <t xml:space="preserve">BD Soft International SRL – servicii mentenanta si abonament</t>
  </si>
  <si>
    <t xml:space="preserve">Nexus Electronics SRL – abonament GPS</t>
  </si>
  <si>
    <t xml:space="preserve">SD Prestige Impex 97 Srl – reparatti B-94-WMS</t>
  </si>
  <si>
    <t xml:space="preserve">Altex Romania SRL – achizitionare Cartus</t>
  </si>
  <si>
    <t xml:space="preserve">Toner SRL – achizitionare toner</t>
  </si>
  <si>
    <t xml:space="preserve">Printingstore Business SRL – reparatie stampila</t>
  </si>
  <si>
    <t xml:space="preserve">29</t>
  </si>
  <si>
    <t xml:space="preserve">Connexial RO SRL – asistenta si mentenanta IT</t>
  </si>
  <si>
    <t xml:space="preserve">Total 20.01.09</t>
  </si>
  <si>
    <t xml:space="preserve">20.01.30</t>
  </si>
  <si>
    <t xml:space="preserve">Capital Clean SRL – curatenie sediu ANL</t>
  </si>
  <si>
    <t xml:space="preserve">Compania de Informatica Neamt - abonament Lex Expert</t>
  </si>
  <si>
    <t xml:space="preserve">Cometa - asistenta tehnica program contabilitate</t>
  </si>
  <si>
    <t xml:space="preserve">Mics Software - asistenta tehnica program salarii</t>
  </si>
  <si>
    <t xml:space="preserve">13</t>
  </si>
  <si>
    <t xml:space="preserve">Hermes Guard Security SRL – paza sediu ANL</t>
  </si>
  <si>
    <t xml:space="preserve">Abac Proiecte Energie – revizie post transformare prefabricat 2024</t>
  </si>
  <si>
    <t xml:space="preserve">ISC ARGES – intretinere Arges – serviciu curatenie</t>
  </si>
  <si>
    <t xml:space="preserve">ISC ARGES – intretinere Arges – servicii monitorizare si paza</t>
  </si>
  <si>
    <t xml:space="preserve">ISC ARGES – intretinere Arges – energie electrica, gaze</t>
  </si>
  <si>
    <t xml:space="preserve">ISC ARGES – intretinere Arges – apa, canal si salubritate</t>
  </si>
  <si>
    <t xml:space="preserve">ISC ARGES – intretinere Bihor – apa, canal, meteo</t>
  </si>
  <si>
    <t xml:space="preserve">ISC Bihor intretinere ANL Bihor – energie electrica</t>
  </si>
  <si>
    <t xml:space="preserve">ISC ARGES – intretinere Bihor – servicii curatenie</t>
  </si>
  <si>
    <t xml:space="preserve">Anima Speciality Medical Services – servicii medicina muncii</t>
  </si>
  <si>
    <t xml:space="preserve">Medicina Preventiva DR. Ivanus SRL – servicii SSM+PSI+SU</t>
  </si>
  <si>
    <t xml:space="preserve">Locativa SA – intretinere ANL Botosani - lift</t>
  </si>
  <si>
    <t xml:space="preserve">Locativa SA – intretinere ANL Botosani – apa, canalizare si energie electrica</t>
  </si>
  <si>
    <t xml:space="preserve">Wise Easy Support SRL – abonament 2025</t>
  </si>
  <si>
    <t xml:space="preserve">ISC Bihor intretinere ANL Bihor – serviciu paza</t>
  </si>
  <si>
    <t xml:space="preserve">ISC Bihor intretinere ANL Bihor – apa, canal, meteo</t>
  </si>
  <si>
    <t xml:space="preserve">ISC Bihor intretinere ANL Bihor – energie termica</t>
  </si>
  <si>
    <t xml:space="preserve">30</t>
  </si>
  <si>
    <t xml:space="preserve">ISC ARGES – intretinere ANL Arges – servicii curatenie</t>
  </si>
  <si>
    <t xml:space="preserve">ISC ARGES – intretinere ANL Arges – servicii monitorizare si paza</t>
  </si>
  <si>
    <t xml:space="preserve">ISC ARGES – intretinere ANL Arges – energie electrica, gaze</t>
  </si>
  <si>
    <t xml:space="preserve">ISC ARGES – intretinere ANL Arges – apa, canal</t>
  </si>
  <si>
    <t xml:space="preserve">Total 20.01.30</t>
  </si>
  <si>
    <t xml:space="preserve">20.06.01</t>
  </si>
  <si>
    <t xml:space="preserve">08</t>
  </si>
  <si>
    <t xml:space="preserve">delegatii</t>
  </si>
  <si>
    <t xml:space="preserve">decont abonament transport</t>
  </si>
  <si>
    <t xml:space="preserve">Total 20.06.01</t>
  </si>
  <si>
    <t xml:space="preserve">20.24.02</t>
  </si>
  <si>
    <t xml:space="preserve">Comision bancar</t>
  </si>
  <si>
    <t xml:space="preserve">Total 20.24.02</t>
  </si>
  <si>
    <t xml:space="preserve">Cheltuieli judecata dosar nr. 39267/38/2019</t>
  </si>
  <si>
    <t xml:space="preserve">Cheltuieli judecata dosar nr. 44709/3/2017</t>
  </si>
  <si>
    <t xml:space="preserve">Primaria Sector 3 - taxa judiciara timbru</t>
  </si>
  <si>
    <t xml:space="preserve">Total 20.25</t>
  </si>
  <si>
    <t xml:space="preserve">20.30.04</t>
  </si>
  <si>
    <t xml:space="preserve">ISC Bihor – chirie spatiu ANL</t>
  </si>
  <si>
    <t xml:space="preserve">Total 20.30.04</t>
  </si>
  <si>
    <t xml:space="preserve">20.30.30</t>
  </si>
  <si>
    <t xml:space="preserve">Decont parcare reprezentare instanta</t>
  </si>
  <si>
    <t xml:space="preserve">Decont – taxa drum B-83-WMT, B-44-WMT, B-84-WMT</t>
  </si>
  <si>
    <t xml:space="preserve">Estimatori Group SRL – reevaluarea si amortizarea mijloacelor fixe</t>
  </si>
  <si>
    <t xml:space="preserve">Compania Municipala Parking Bucuresti SRL – 6 abonamente lunare parking</t>
  </si>
  <si>
    <t xml:space="preserve">DITL – impozit auto</t>
  </si>
  <si>
    <t xml:space="preserve">Total 20.30.30</t>
  </si>
  <si>
    <t xml:space="preserve">Cheltuieli judecata dosar nr. 1221/3/2019</t>
  </si>
  <si>
    <t xml:space="preserve">Cheltuieli judecata dosar nr. 1572/08.04.2024, 27928/301/2021</t>
  </si>
  <si>
    <t xml:space="preserve">Cheltuieli judecata dosar nr. 6201/2/2024</t>
  </si>
  <si>
    <t xml:space="preserve">Cheltuieli judecata dosar nr. 10877/3/2020</t>
  </si>
  <si>
    <t xml:space="preserve">Cheltuieli judecata dosar nr. 21070/3/2021</t>
  </si>
  <si>
    <t xml:space="preserve">Despagubiri civile</t>
  </si>
  <si>
    <t xml:space="preserve">Taxa judiciara de timbru dosar nr 32676/3/2021</t>
  </si>
  <si>
    <t xml:space="preserve">Cheltuieli judecata dosar nr. 36157/3/2021</t>
  </si>
  <si>
    <t xml:space="preserve">Taxa judiciara de timbru dosar nr 23427/3/2020</t>
  </si>
  <si>
    <t xml:space="preserve">Total 59.17</t>
  </si>
  <si>
    <t xml:space="preserve">59.40</t>
  </si>
  <si>
    <t xml:space="preserve">Bugetul de Stat - fond handicap</t>
  </si>
  <si>
    <t xml:space="preserve">Total 59.40</t>
  </si>
  <si>
    <t xml:space="preserve">Constructii</t>
  </si>
  <si>
    <t xml:space="preserve">Total 65.01</t>
  </si>
  <si>
    <t xml:space="preserve">71.01.01.</t>
  </si>
  <si>
    <t xml:space="preserve">Godvill Impex SRL -garantie lucrari</t>
  </si>
  <si>
    <t xml:space="preserve">Godvill Impex SRL -plata efectiva</t>
  </si>
  <si>
    <t xml:space="preserve">Total 71.01.01</t>
  </si>
  <si>
    <t xml:space="preserve">Perioada: Februarie 2025</t>
  </si>
  <si>
    <t xml:space="preserve">Februarie</t>
  </si>
  <si>
    <t xml:space="preserve">03</t>
  </si>
  <si>
    <t xml:space="preserve">reglare articol bugetar</t>
  </si>
  <si>
    <t xml:space="preserve">11</t>
  </si>
  <si>
    <t xml:space="preserve">salarii</t>
  </si>
  <si>
    <t xml:space="preserve">12</t>
  </si>
  <si>
    <t xml:space="preserve">impozit salarii ianuarie</t>
  </si>
  <si>
    <t xml:space="preserve">sanatate salariati</t>
  </si>
  <si>
    <t xml:space="preserve">19</t>
  </si>
  <si>
    <t xml:space="preserve">CA februarie</t>
  </si>
  <si>
    <t xml:space="preserve"> impozit salariu</t>
  </si>
  <si>
    <t xml:space="preserve">24</t>
  </si>
  <si>
    <t xml:space="preserve">cotizatie sindicat SCUT</t>
  </si>
  <si>
    <t xml:space="preserve">poprire </t>
  </si>
  <si>
    <t xml:space="preserve">cm ianuarie platit in februarie</t>
  </si>
  <si>
    <t xml:space="preserve">spor de munca</t>
  </si>
  <si>
    <t xml:space="preserve">impozit  CA </t>
  </si>
  <si>
    <t xml:space="preserve">CAS CA </t>
  </si>
  <si>
    <t xml:space="preserve">sanatate CA</t>
  </si>
  <si>
    <t xml:space="preserve">delegatie</t>
  </si>
  <si>
    <t xml:space="preserve">06</t>
  </si>
  <si>
    <t xml:space="preserve"> delegatie</t>
  </si>
  <si>
    <t xml:space="preserve">26</t>
  </si>
  <si>
    <t xml:space="preserve">indemnizatie hrana</t>
  </si>
  <si>
    <t xml:space="preserve">spor handicap</t>
  </si>
  <si>
    <t xml:space="preserve">comisie concurs</t>
  </si>
  <si>
    <t xml:space="preserve">Contributia Asiguratorie de Munca, ianuarie</t>
  </si>
  <si>
    <t xml:space="preserve">concedii medicale</t>
  </si>
  <si>
    <t xml:space="preserve">TOTAL GENERAL</t>
  </si>
  <si>
    <t xml:space="preserve">Perioada:Februarie 2025</t>
  </si>
  <si>
    <t xml:space="preserve">20.01.02</t>
  </si>
  <si>
    <t xml:space="preserve">Dedeman- decont cheltuieli – achizitii lopteti pt dezapezire</t>
  </si>
  <si>
    <t xml:space="preserve">Total 20.01.02</t>
  </si>
  <si>
    <t xml:space="preserve">Distrigaz Sud</t>
  </si>
  <si>
    <t xml:space="preserve">Directia Generala de Salubritate Sector 3 – salubritate sediu ANL</t>
  </si>
  <si>
    <t xml:space="preserve">Omv Petrom - carburant</t>
  </si>
  <si>
    <t xml:space="preserve">20.01.06</t>
  </si>
  <si>
    <t xml:space="preserve">Euro Paris Distribution SRL – lamele stergatoare -decont cheltuieli</t>
  </si>
  <si>
    <t xml:space="preserve">Total 20.01.06</t>
  </si>
  <si>
    <t xml:space="preserve">CN Posta Romana - taxe postale</t>
  </si>
  <si>
    <t xml:space="preserve">Orange Romania – servicii internet</t>
  </si>
  <si>
    <t xml:space="preserve">Orange Romania – tel verde</t>
  </si>
  <si>
    <t xml:space="preserve">Orange Romania – servicii telefonie fixa</t>
  </si>
  <si>
    <t xml:space="preserve">Vodafone Romana SA – servicii telefonie</t>
  </si>
  <si>
    <t xml:space="preserve">Fan Courier Express Srl - taxe curier</t>
  </si>
  <si>
    <t xml:space="preserve">BD Soft International SRL – servicii mentenanta su abonament</t>
  </si>
  <si>
    <t xml:space="preserve">RGV Service Dinamic SRL – reparatie auto B-61-GKD</t>
  </si>
  <si>
    <t xml:space="preserve">Nexus Electronics SRL – abonament monitorizare  GPS</t>
  </si>
  <si>
    <t xml:space="preserve">NFS Wheels SRL – Decont cheltuieli – vulcanizare</t>
  </si>
  <si>
    <t xml:space="preserve">Medicina Preventiva Dr. Ivanus SRL – servicii SSM+PSI+SU</t>
  </si>
  <si>
    <t xml:space="preserve">Mics Software Srl - asistenta tehnica program salarii</t>
  </si>
  <si>
    <t xml:space="preserve">Locativa SA - intret ANL Botosani -apa, canalizare, energie electrica</t>
  </si>
  <si>
    <t xml:space="preserve">Compania Informatica Neamt – abonament Lex Expert</t>
  </si>
  <si>
    <t xml:space="preserve">Judetul Satu Mare- chelt intretinere Anl Satu Mare – gaz si energie electrica</t>
  </si>
  <si>
    <t xml:space="preserve">Judetul Satu Mare- chelt intretinere Anl Satu Mare – apa, canal, salubritate</t>
  </si>
  <si>
    <t xml:space="preserve">Judetul Satu Mare- chelt intretinere Anl Satu Mare – intretinere ascensor</t>
  </si>
  <si>
    <t xml:space="preserve">07</t>
  </si>
  <si>
    <t xml:space="preserve">Locativa SA - intret ANL Botosani -lift februarie </t>
  </si>
  <si>
    <t xml:space="preserve">ISC – inretinere birou ANL Bihor – sevicii paza</t>
  </si>
  <si>
    <t xml:space="preserve">ISC – inretinere birou ANL Bihor – sevicii curatenie</t>
  </si>
  <si>
    <t xml:space="preserve">ISC – inretinere birou ANL Bihor – energie electrica</t>
  </si>
  <si>
    <t xml:space="preserve">ISC – inretinere birou ANL Bihor – apa, canal, meteo</t>
  </si>
  <si>
    <t xml:space="preserve">Judetul Satu Mare- chelt intretinere Anl Satu Mare – energie electrica si gaz</t>
  </si>
  <si>
    <t xml:space="preserve">ISC – chelt inretinere birou ANL Arges – servicii curatenie</t>
  </si>
  <si>
    <t xml:space="preserve">ISC –chelt  inretinere birou ANL Arges – servicii monitorizare si paza</t>
  </si>
  <si>
    <t xml:space="preserve">ISC – chelt inretinere birou ANL Arges – energie el;ectrica</t>
  </si>
  <si>
    <t xml:space="preserve">ISC – chelt inretinere birou ANL Arges – apa, canal si salubritate</t>
  </si>
  <si>
    <t xml:space="preserve">Cometa SRL – asistenta tehnica program contabilitate</t>
  </si>
  <si>
    <t xml:space="preserve">20.02.</t>
  </si>
  <si>
    <t xml:space="preserve">Preda si Fiii Instal srl -servicii reparatii curente si intretinere sediu ANL</t>
  </si>
  <si>
    <t xml:space="preserve">Total 20.02.</t>
  </si>
  <si>
    <t xml:space="preserve">25</t>
  </si>
  <si>
    <t xml:space="preserve">comision bancar</t>
  </si>
  <si>
    <t xml:space="preserve">Cheltuieli judecata dosar nr. 14187/3/2022</t>
  </si>
  <si>
    <t xml:space="preserve">Primaria sect 3 –  taxa judiciara de timbru dosar 1472/1/2023</t>
  </si>
  <si>
    <t xml:space="preserve">Taxa judiciara de timbru, dosar 25596/3/2024</t>
  </si>
  <si>
    <t xml:space="preserve">Taxa judiciara de timbru, dosar nr. 24479/3/2022</t>
  </si>
  <si>
    <t xml:space="preserve">Cheltuieli de judecata, dosar 2431/3/2023</t>
  </si>
  <si>
    <t xml:space="preserve">Taxa judiciara de timbru, dosar 8969/3/2020</t>
  </si>
  <si>
    <t xml:space="preserve">Taxa judiciara de timbru, dosar 12216/3/2019</t>
  </si>
  <si>
    <t xml:space="preserve">Cheltuieli de judecata, dosar 10881/3/2019</t>
  </si>
  <si>
    <t xml:space="preserve">20.30.02</t>
  </si>
  <si>
    <t xml:space="preserve">Decont protocol</t>
  </si>
  <si>
    <t xml:space="preserve">Total 20.30.02</t>
  </si>
  <si>
    <t xml:space="preserve">520</t>
  </si>
  <si>
    <t xml:space="preserve">Inspectoratul Judetean in Constructii Bihor – chirie spatiu ANL Bihor</t>
  </si>
  <si>
    <t xml:space="preserve">Certsign – certificat digital</t>
  </si>
  <si>
    <t xml:space="preserve">UNTRR taxa drum – decont </t>
  </si>
  <si>
    <t xml:space="preserve">Taxa ANCPI</t>
  </si>
  <si>
    <t xml:space="preserve">Taxa judiciara de timbru, dosar 1322/19.10.2016</t>
  </si>
  <si>
    <t xml:space="preserve">04</t>
  </si>
  <si>
    <t xml:space="preserve">despagubiri</t>
  </si>
  <si>
    <t xml:space="preserve">cheltuieli executare </t>
  </si>
  <si>
    <t xml:space="preserve">Fond handicap</t>
  </si>
  <si>
    <t xml:space="preserve">constructii</t>
  </si>
  <si>
    <t xml:space="preserve">Total 65.01 </t>
  </si>
  <si>
    <t xml:space="preserve">Dinocta Energies SRL – garantie lucrari</t>
  </si>
  <si>
    <t xml:space="preserve">Dinocta Energies SRL – plata efectiva</t>
  </si>
  <si>
    <t xml:space="preserve">Primaria sector 1 – taxe prelungire autorizatii de construire</t>
  </si>
  <si>
    <t xml:space="preserve">Total 71.01.01 </t>
  </si>
  <si>
    <t xml:space="preserve">                                                                                        Perioada : MARTIE 2025</t>
  </si>
  <si>
    <t xml:space="preserve">20.01.01</t>
  </si>
  <si>
    <t xml:space="preserve">Altex Romania SRL – cartus imprimanta</t>
  </si>
  <si>
    <t xml:space="preserve">Decont – patroane cerneala</t>
  </si>
  <si>
    <t xml:space="preserve">Total 20.01.01</t>
  </si>
  <si>
    <t xml:space="preserve">Engie Romania- gaze </t>
  </si>
  <si>
    <t xml:space="preserve">Enel – energie electrica sediu ANL</t>
  </si>
  <si>
    <t xml:space="preserve">Directia Gen de Salubritate sector 3 - salubritate sediu ANL</t>
  </si>
  <si>
    <t xml:space="preserve">APA NOVA -servicii apa si canalizare</t>
  </si>
  <si>
    <t xml:space="preserve">OMV PETROM – carburanti</t>
  </si>
  <si>
    <t xml:space="preserve">Fan Courier -serv postale</t>
  </si>
  <si>
    <t xml:space="preserve">CN Post Romana SA – servicii postale</t>
  </si>
  <si>
    <t xml:space="preserve">Vodafone Romania S.A. - servicii telefonie mobila</t>
  </si>
  <si>
    <t xml:space="preserve">Orange Romania Communication S.A. - servicii telefonie fixa, internet, telverde</t>
  </si>
  <si>
    <t xml:space="preserve">Pilkington Automotive – inlocuire parbriz B 33 WMS</t>
  </si>
  <si>
    <t xml:space="preserve">RGV Service Dinamic SRV – reparatii auto ITP B 61 GKD</t>
  </si>
  <si>
    <t xml:space="preserve">Nexus Electronics SRL – abonament monitorizare GPS</t>
  </si>
  <si>
    <t xml:space="preserve">Pac New SPA SRL – spalare auto B86 WMT</t>
  </si>
  <si>
    <t xml:space="preserve">Stelano Star SRL – fise spalare auto</t>
  </si>
  <si>
    <t xml:space="preserve">S.D. Prestige Impex SRL – reparatii B 37 WML, B34 WTA</t>
  </si>
  <si>
    <t xml:space="preserve">S.D. Prestige Impex SRL – reparatii B 34 WML</t>
  </si>
  <si>
    <t xml:space="preserve">Electro Service SRL – verificare Pram – camera rack</t>
  </si>
  <si>
    <t xml:space="preserve">ISC Bihor -chelt intretinere spatiu birou ANL Bihor – apa, canal, meteo</t>
  </si>
  <si>
    <t xml:space="preserve">ISC Bihor -chelt chirie spatiu birou ANL Bihor – energie termica</t>
  </si>
  <si>
    <t xml:space="preserve">ISC Bihor -chelt chirie spatiu birou ANL Arges – monitorizare si paza</t>
  </si>
  <si>
    <t xml:space="preserve">ISC Bihor -chelt chirie spatiu birou ANL Arges – gaze naturale</t>
  </si>
  <si>
    <t xml:space="preserve">ISC Bihor -chelt chirie spatiu birou ANL Arges – apa, canal, salubritate</t>
  </si>
  <si>
    <t xml:space="preserve">ISC Bihor -chelt chirie spatiu birou ANL Arges – servicii paza</t>
  </si>
  <si>
    <t xml:space="preserve">Locativa SA- Anl Botosani , apa, canaliz, gaz</t>
  </si>
  <si>
    <t xml:space="preserve">Consiliu Judetean Mehedinti- chelt intretinere ANL Mehedinti- energie termica</t>
  </si>
  <si>
    <t xml:space="preserve">Cometa SRL - asistenta tehnica soft contabilitate</t>
  </si>
  <si>
    <t xml:space="preserve">MiCS SOFTWARE- Asistenta tehnica program salarii</t>
  </si>
  <si>
    <t xml:space="preserve">Compania de Informatica Neamt- abonament Lex Expert </t>
  </si>
  <si>
    <t xml:space="preserve">Judetul Arges -cheltuieli intretinere ANL Arges – energie electrica si gaze naturale</t>
  </si>
  <si>
    <t xml:space="preserve">Judetul Satu Mare-chelt intretinere ANL Satu Mare – gaze si energie electrica</t>
  </si>
  <si>
    <t xml:space="preserve">Judetul Satu Mare-chelt intretinere ANL Satu Mare – apa, canal, salubritate</t>
  </si>
  <si>
    <t xml:space="preserve">Judetul Satu Mare-chelt intretinere ANL Satu Mare – intretinere ascensor</t>
  </si>
  <si>
    <t xml:space="preserve">Meddicina Preventiva Dr Ivanus SRL – servicii SSM+PSI+SU</t>
  </si>
  <si>
    <t xml:space="preserve">Locativa SA- Anl Botosani , intretinere lift</t>
  </si>
  <si>
    <t xml:space="preserve">Grad Building SRL – service filtre, pompa, electrovalve</t>
  </si>
  <si>
    <t xml:space="preserve">Institutia Prefectului  Judetului Mehedinti- chelt intretinere ANL Mehedinti – energie electrica</t>
  </si>
  <si>
    <t xml:space="preserve">Institutia Prefectului  Judetului Mehedinti- chelt intretinere ANL Mehedinti – apa, canalizare, salubritate</t>
  </si>
  <si>
    <t xml:space="preserve">ISC Bihor -chelt chirie spatiu birou ANL Bihor – salubritate</t>
  </si>
  <si>
    <t xml:space="preserve">Preda &amp; Fii Instal Srl -lucrari mentenanta si serv de intretinere sediu ANL</t>
  </si>
  <si>
    <t xml:space="preserve">decont abonament</t>
  </si>
  <si>
    <t xml:space="preserve">delegatie </t>
  </si>
  <si>
    <t xml:space="preserve">taxa timbru dosar nr. 187/3/2021</t>
  </si>
  <si>
    <t xml:space="preserve">taxa timbru dosar nr. 6606/301/2023</t>
  </si>
  <si>
    <t xml:space="preserve">taxa timbru dosar nr. 10440/3/2019</t>
  </si>
  <si>
    <t xml:space="preserve">taxa timbru dosar nr. 23668/3/2018</t>
  </si>
  <si>
    <t xml:space="preserve">Decont – protocol</t>
  </si>
  <si>
    <t xml:space="preserve">ISC Bihor -chelt chirie spatiu birou ANL Bihor</t>
  </si>
  <si>
    <t xml:space="preserve">Decont – bonuri parcare</t>
  </si>
  <si>
    <t xml:space="preserve">Nexus Societate profesionala Notariala – taxe notariale</t>
  </si>
  <si>
    <t xml:space="preserve">Oficiul de cadastru si publicitate imobiliara Tulcea – declaratii notariale</t>
  </si>
  <si>
    <t xml:space="preserve">SC Compania Municipala de Parking Bucuresti SRL – 5 abonamente lunare parking</t>
  </si>
  <si>
    <t xml:space="preserve">despagubiri </t>
  </si>
  <si>
    <t xml:space="preserve">hotarare judecatoreasca Zabolotnai</t>
  </si>
  <si>
    <t xml:space="preserve">Trez S3- impozit hotarare juecatoreasca</t>
  </si>
  <si>
    <t xml:space="preserve">Trez S3 - CAS hotarare judecatoreasca</t>
  </si>
  <si>
    <t xml:space="preserve">Trez S3 – sanatate  hotarare judecatoreasca</t>
  </si>
  <si>
    <t xml:space="preserve">trez S3 – contributie asig. Munca- hotarare judecatoreasca</t>
  </si>
  <si>
    <t xml:space="preserve">penalitati lot 411A</t>
  </si>
  <si>
    <t xml:space="preserve">cheltuieli executare dosar nr. 24261/301/2019</t>
  </si>
  <si>
    <t xml:space="preserve">poprire Bej</t>
  </si>
  <si>
    <t xml:space="preserve">Trezorerie, fond handicap </t>
  </si>
  <si>
    <t xml:space="preserve">Perioada: Martie 2025</t>
  </si>
  <si>
    <t xml:space="preserve">Martie</t>
  </si>
  <si>
    <t xml:space="preserve">Trezoreria sector 3- impozit salarii</t>
  </si>
  <si>
    <t xml:space="preserve">Trezorerie sector 3, CAS </t>
  </si>
  <si>
    <t xml:space="preserve">Trezorerie sector 3, sanatate</t>
  </si>
  <si>
    <t xml:space="preserve">Trezorerie sector 3, impozit CA</t>
  </si>
  <si>
    <t xml:space="preserve">sindicat cotizatie</t>
  </si>
  <si>
    <t xml:space="preserve">spor munca</t>
  </si>
  <si>
    <t xml:space="preserve">Trezorerie sector 3, CAS CA </t>
  </si>
  <si>
    <t xml:space="preserve">Trezorerie sector 3, sanatate CA</t>
  </si>
  <si>
    <t xml:space="preserve">CA martie</t>
  </si>
  <si>
    <t xml:space="preserve">depunere in banca salariu CA (concediu membru)</t>
  </si>
  <si>
    <t xml:space="preserve">14</t>
  </si>
  <si>
    <t xml:space="preserve">Trezorerie sector 3, Contrib asig munca</t>
  </si>
  <si>
    <t xml:space="preserve">concedii medicale </t>
  </si>
  <si>
    <t xml:space="preserve">MINISTERUL  DEZVOLTARII, LUCRARILOR PUBLICE  SI ADMINISTRATIEI</t>
  </si>
  <si>
    <t xml:space="preserve">Perioada: Aprilie 2025</t>
  </si>
  <si>
    <t xml:space="preserve">Enel - energie electrica sediu ANL </t>
  </si>
  <si>
    <t xml:space="preserve">OMV Petrom Marketing Srl - carburant</t>
  </si>
  <si>
    <t xml:space="preserve">Fan Courirer Express- taxe postale</t>
  </si>
  <si>
    <t xml:space="preserve">Posta Romana SA – servicii curierat</t>
  </si>
  <si>
    <t xml:space="preserve">Orange Romania - serv.  telefonie fixa si internet</t>
  </si>
  <si>
    <t xml:space="preserve">Vodafone Romania SA -  servicii telefonie mobila</t>
  </si>
  <si>
    <t xml:space="preserve">Decont servicii curierat</t>
  </si>
  <si>
    <t xml:space="preserve">Decont – servicii curierat</t>
  </si>
  <si>
    <t xml:space="preserve">Auto Prosper SA -ITP B61GKD</t>
  </si>
  <si>
    <t xml:space="preserve">Gravura Laser si Chei SRL – duplicare chei auto</t>
  </si>
  <si>
    <t xml:space="preserve">Arabesque SRL – butuci cheie birou</t>
  </si>
  <si>
    <t xml:space="preserve">Impact Adverstising SRL – panou cabluri</t>
  </si>
  <si>
    <t xml:space="preserve">Auto Becoro SRL – reparatii auto B92WMD</t>
  </si>
  <si>
    <t xml:space="preserve">Nexus Electronics SRL – monitorizare GPS</t>
  </si>
  <si>
    <t xml:space="preserve">Connexial RO SRL – servicii si mentenanta IT</t>
  </si>
  <si>
    <t xml:space="preserve">Tiresand Parts SRL – schimb anvelope B86WMT</t>
  </si>
  <si>
    <t xml:space="preserve">S.D Prestige Impex 97 SRL – reparatii B-38-WML</t>
  </si>
  <si>
    <t xml:space="preserve">Anima Speciality Services SRL – servicii medicina muncii</t>
  </si>
  <si>
    <t xml:space="preserve">BRG Toptech SRL – reparare si intretinere a incalzirii centrale</t>
  </si>
  <si>
    <t xml:space="preserve">Directia Impozite si Taxe Locale Botosani – taxa salubrizare sediu ANL Botosani</t>
  </si>
  <si>
    <t xml:space="preserve">Trezoreria Satu Mare – gaz si energie electrica sediu ANL Satu Mare</t>
  </si>
  <si>
    <t xml:space="preserve">Trezoreria Satu Mare – apa, canal, salubritate ANL Satu Mare</t>
  </si>
  <si>
    <t xml:space="preserve">Trezoreria Satu Mare – intretinere asccensor ANL Satu Mare</t>
  </si>
  <si>
    <t xml:space="preserve">ISC – cheltuieli intretinere ANL Arges – energie electrica si gaze naturale</t>
  </si>
  <si>
    <t xml:space="preserve">ISC – cheltuieli intretinere ANL Arges – monitorizare si paza</t>
  </si>
  <si>
    <t xml:space="preserve">ISC – cheltuieli intretinere ANL Arges – apa, canal si salubritate</t>
  </si>
  <si>
    <t xml:space="preserve">Transport Broker de Asigurare – polite RCA (B6GKD, B34WML, B61GKF, B92WMD, B94WMS, B38WML</t>
  </si>
  <si>
    <t xml:space="preserve">Institutia Prefectului Jud. Mehedinti – intretinere sediu ANL Mehedinti – energie electrica</t>
  </si>
  <si>
    <t xml:space="preserve">Institutia Prefectului Jud. Mehedinti – intretinere sediu ANL Mehedinti – apa, canalizare, salubritate</t>
  </si>
  <si>
    <t xml:space="preserve">Locativa SA – cheltuieli intretinere ANL Botosani – apa, canalizare, gaz</t>
  </si>
  <si>
    <t xml:space="preserve">Climatico Line SRL – traseu frigorific si demontat AC</t>
  </si>
  <si>
    <t xml:space="preserve">ISC – cheltuieli intretinere ANL Bihor- servicii paza</t>
  </si>
  <si>
    <t xml:space="preserve">ISC – cheltuieli intretinere ANL Bihor – apa, canal si meteo</t>
  </si>
  <si>
    <t xml:space="preserve">Medicina Preventiva  Dr. Ivaanus SRL – servicii SSM+ PSI + SU</t>
  </si>
  <si>
    <t xml:space="preserve">Mics Software SRL – asistenta tehnica program salarii</t>
  </si>
  <si>
    <t xml:space="preserve">20.05.30</t>
  </si>
  <si>
    <t xml:space="preserve">Impact Adverstising SRL – prelungitoare schuko</t>
  </si>
  <si>
    <t xml:space="preserve">Total 20.05.30</t>
  </si>
  <si>
    <t xml:space="preserve">05</t>
  </si>
  <si>
    <t xml:space="preserve">decont bonuri trecere pod</t>
  </si>
  <si>
    <t xml:space="preserve">Total 20.12</t>
  </si>
  <si>
    <t xml:space="preserve">comisioane bancare</t>
  </si>
  <si>
    <t xml:space="preserve"> 20.25</t>
  </si>
  <si>
    <t xml:space="preserve">cheltuieli judecata</t>
  </si>
  <si>
    <t xml:space="preserve">servicii juridice</t>
  </si>
  <si>
    <t xml:space="preserve">taxa timbru</t>
  </si>
  <si>
    <t xml:space="preserve">decont  protocol</t>
  </si>
  <si>
    <t xml:space="preserve">ISC- chirie birou ANL Bihor- chirie spatiu</t>
  </si>
  <si>
    <t xml:space="preserve">Oficiul de Cadastru si Publicitate Imobiliara Tulcea – declaratii notariale</t>
  </si>
  <si>
    <t xml:space="preserve">Decont bonuri parcare</t>
  </si>
  <si>
    <t xml:space="preserve">Directia Generala de Impozite si Taxe Locale Sector 1 – alte amenzi</t>
  </si>
  <si>
    <t xml:space="preserve">Compania Municipala Parking Bucuresti SRL – abonamente lunare parking</t>
  </si>
  <si>
    <t xml:space="preserve">Digisign SA – certificat digital</t>
  </si>
  <si>
    <t xml:space="preserve">Bej Adrian Maianu – fotocopiere dosar</t>
  </si>
  <si>
    <t xml:space="preserve">Decont – achizitie gel bacterian</t>
  </si>
  <si>
    <t xml:space="preserve">Danina Star SRL – dobanda GBE</t>
  </si>
  <si>
    <t xml:space="preserve"> 59.17</t>
  </si>
  <si>
    <t xml:space="preserve">executare</t>
  </si>
  <si>
    <t xml:space="preserve">cheltuieli executare</t>
  </si>
  <si>
    <t xml:space="preserve">Trezorerie S3, fd handicap </t>
  </si>
  <si>
    <t xml:space="preserve">Dinocta Energies SRL </t>
  </si>
  <si>
    <t xml:space="preserve">Primaria orasului Voluntari – emitere autorizatii construire</t>
  </si>
  <si>
    <t xml:space="preserve">Godwil Impex SRL </t>
  </si>
  <si>
    <t xml:space="preserve">71.01.02</t>
  </si>
  <si>
    <t xml:space="preserve">Climatico Line SRL – achizitie aer conditionat</t>
  </si>
  <si>
    <t xml:space="preserve">Total 71.01.02</t>
  </si>
  <si>
    <t xml:space="preserve">TOTAL GENERAL </t>
  </si>
  <si>
    <t xml:space="preserve">MINISTERUL DEZVOLTARII , LUCRARILOR PUBLICE SI ADMINISTRATIEI</t>
  </si>
  <si>
    <t xml:space="preserve">APRILIE</t>
  </si>
  <si>
    <t xml:space="preserve">BUGETUL DE STAT -impozit</t>
  </si>
  <si>
    <t xml:space="preserve">Trezorerie S3 -CAS salariati</t>
  </si>
  <si>
    <t xml:space="preserve">Trezorerie S3 -sanatate salariati </t>
  </si>
  <si>
    <t xml:space="preserve">salarii </t>
  </si>
  <si>
    <t xml:space="preserve">Spor munca</t>
  </si>
  <si>
    <t xml:space="preserve">Trezorerie S3 -  impozit CA </t>
  </si>
  <si>
    <t xml:space="preserve">Trezorerie S3 - CAS CA </t>
  </si>
  <si>
    <t xml:space="preserve">Trezorerie S3 - sanatate CA </t>
  </si>
  <si>
    <t xml:space="preserve">indemnizatie CA</t>
  </si>
  <si>
    <t xml:space="preserve">indemnizatie CA- secretar</t>
  </si>
  <si>
    <t xml:space="preserve">drepturi de delegare</t>
  </si>
  <si>
    <t xml:space="preserve">Trezorerie S3- contributii  asiguratorie munca</t>
  </si>
  <si>
    <t xml:space="preserve">Concedii medicale</t>
  </si>
  <si>
    <t xml:space="preserve">Total 10</t>
  </si>
  <si>
    <t xml:space="preserve">Perioada: Mai 2025</t>
  </si>
  <si>
    <t xml:space="preserve">Lecom Birotica Ardeal SRL – furnituri birou</t>
  </si>
  <si>
    <t xml:space="preserve">decont achizitie lichid parbriz</t>
  </si>
  <si>
    <t xml:space="preserve">ENEL -energie electrica sediu ANL</t>
  </si>
  <si>
    <t xml:space="preserve">ENGIE-gaze sediu ANL</t>
  </si>
  <si>
    <t xml:space="preserve">Apa Nova- servicii apa si canal</t>
  </si>
  <si>
    <t xml:space="preserve">OMV Petrom Marketing - Carburanti </t>
  </si>
  <si>
    <t xml:space="preserve">Ben Resources SRL – achizitie anvelope</t>
  </si>
  <si>
    <t xml:space="preserve">As Computer Bucuresti SRL – achizitie kit tastatura mouse, usb stik</t>
  </si>
  <si>
    <t xml:space="preserve">As Computer Bucuresti SRL – achizitie kit tastatura mouse, usb stik, SSD extern</t>
  </si>
  <si>
    <t xml:space="preserve">Fan Courirer- servicii postale</t>
  </si>
  <si>
    <t xml:space="preserve">ORANGE Romania Communications SA -serv telefonie fixa</t>
  </si>
  <si>
    <t xml:space="preserve">OrANGE Romania Communications SA -TELVERDE</t>
  </si>
  <si>
    <t xml:space="preserve">ORANGE Romania Communications SA -serv internet</t>
  </si>
  <si>
    <t xml:space="preserve">CN POSTA ROMANA- taxe postale </t>
  </si>
  <si>
    <t xml:space="preserve">S.D. Prestige Impex 97 SRL – ITP – B-38-WMK, B-94-WMS</t>
  </si>
  <si>
    <t xml:space="preserve">Simple 2 T SRL – decont Vatajelu Critian – schimb anvelope</t>
  </si>
  <si>
    <t xml:space="preserve">Alisimmo Auto SRL – set capace B-86-WMT</t>
  </si>
  <si>
    <t xml:space="preserve">S.D. Prestige Impex 97 SRL – ITP – B-88-WMD, B-94-WMS</t>
  </si>
  <si>
    <t xml:space="preserve">S.D. Prestige Impex 97 SRL – reparatii – B-88-WMD, B-94-WMS</t>
  </si>
  <si>
    <t xml:space="preserve">2MDigital SRL – servicii intretinere si reparatii echipamente</t>
  </si>
  <si>
    <t xml:space="preserve">Connexial Ro SRL – asistenta si mentenanta IT</t>
  </si>
  <si>
    <t xml:space="preserve">S.D. Prestige Impex 97 SRL – schimb anvelope – B-84-WMT, B-234-WTA</t>
  </si>
  <si>
    <t xml:space="preserve">Locativa SA - cheltuieli  intretinere ANL Botosani – lift</t>
  </si>
  <si>
    <t xml:space="preserve">ISC - cheluieli  intretinere ANL Bihor – paza</t>
  </si>
  <si>
    <t xml:space="preserve">ISC - cheluieli  intretinere ANL Bihor – apa, canal, meteo, salubritate</t>
  </si>
  <si>
    <t xml:space="preserve">ISC - cheluieli  intretinere ANL Bihor – energie termica</t>
  </si>
  <si>
    <t xml:space="preserve">Dacris Management SRL – servicii proiectare si implementareSMI-ISO</t>
  </si>
  <si>
    <t xml:space="preserve">Consiliul Judetean Mehedinti – cheltuieli intretinere ANL Mehedinti – energie termica</t>
  </si>
  <si>
    <t xml:space="preserve">Cometa SRL - asist tehnica SQL </t>
  </si>
  <si>
    <t xml:space="preserve">Judetul Arges - cheltuieli intretinere ANL Satu Mare – gaze si energie electrica</t>
  </si>
  <si>
    <t xml:space="preserve">Judetul Arges - cheltuieli intretinere ANL Satu Mare – apa, canal, salubritate</t>
  </si>
  <si>
    <t xml:space="preserve">Judetul Arges - cheltuieli intretinere ANL Satu Mare – intretinere ascensor</t>
  </si>
  <si>
    <t xml:space="preserve">Srac Cert SRL – servicii supraveghere S2</t>
  </si>
  <si>
    <t xml:space="preserve">Wise Easy Support SRL – servicii programare</t>
  </si>
  <si>
    <t xml:space="preserve">ISC - cheluieli  intretinere ANL Bihor – servicii curatenie</t>
  </si>
  <si>
    <t xml:space="preserve">ISC - cheluieli  intretinere ANL Arges – energie electrica</t>
  </si>
  <si>
    <t xml:space="preserve">ISC - cheluieli  intretinere ANL Arges – monitorizare si paza</t>
  </si>
  <si>
    <t xml:space="preserve">ISC - cheluieli  intretinere ANL Arges – apa, canal, salubritate</t>
  </si>
  <si>
    <t xml:space="preserve">Locativa Sa - cheltuieli  intretinere ANL Botosani – apa, canalizare, gaz, energie electrica</t>
  </si>
  <si>
    <t xml:space="preserve">ISC - cheluieli  intretinere ANL Bihor – regularizare</t>
  </si>
  <si>
    <t xml:space="preserve">Asirom SA – casco B-86-WMT</t>
  </si>
  <si>
    <t xml:space="preserve">ISC - cheluieli  intretinere ANL Arges – gaze naturale – aprilie 2024</t>
  </si>
  <si>
    <t xml:space="preserve">ISC - cheluieli  intretinere ANL Arges – servicii curatenie</t>
  </si>
  <si>
    <t xml:space="preserve">ISC - cheluieli  intretinere ANL Arges – gaze naturale martie 2024</t>
  </si>
  <si>
    <t xml:space="preserve">Climatico Line SRL – achizitie si montaj aer conditionat</t>
  </si>
  <si>
    <t xml:space="preserve">decont abonament STB+ Metrorex</t>
  </si>
  <si>
    <t xml:space="preserve">20.13</t>
  </si>
  <si>
    <t xml:space="preserve">Institutul National de Administratie – curs perfectionare</t>
  </si>
  <si>
    <t xml:space="preserve">Total 20.13</t>
  </si>
  <si>
    <t xml:space="preserve">chelt de judecata- dosar nr. 659/83/2022</t>
  </si>
  <si>
    <t xml:space="preserve">chelt de judecata – dosar nr. 7177/3/2020</t>
  </si>
  <si>
    <t xml:space="preserve">chelt de judecata – dosar  nr.741/3/2021</t>
  </si>
  <si>
    <t xml:space="preserve">taxa de timbru – dosar nr. 21329/./2022</t>
  </si>
  <si>
    <t xml:space="preserve">chelt de judecata – dosar  nr.28773/301/2021</t>
  </si>
  <si>
    <t xml:space="preserve">taxa de timbru – dosar nr. 17424/301/2021</t>
  </si>
  <si>
    <t xml:space="preserve">taxa de timbru – dosar nr. 1852/3/2017</t>
  </si>
  <si>
    <t xml:space="preserve">ISC -chirie ANL Bihor</t>
  </si>
  <si>
    <t xml:space="preserve">Gravura Laser si Chei SRL – achizitie placa gravata</t>
  </si>
  <si>
    <t xml:space="preserve">Nexus Societate Profesionala Notariala – onorariu</t>
  </si>
  <si>
    <t xml:space="preserve">decont transport reprezentare instanta</t>
  </si>
  <si>
    <t xml:space="preserve">Agentia Nationala de Cadastru si publicitate Imobiliara – acte carte funciara</t>
  </si>
  <si>
    <t xml:space="preserve">Compania Municipala Parking Bucuresti SRL – 5 abonamente parcare</t>
  </si>
  <si>
    <t xml:space="preserve">Decont – taxa drum</t>
  </si>
  <si>
    <t xml:space="preserve">Decont bonuri parcare reprezentare ANL instanta</t>
  </si>
  <si>
    <t xml:space="preserve">Dipiesso Comert SRL – achizitie garnitura frigider</t>
  </si>
  <si>
    <t xml:space="preserve">despagubiri civile</t>
  </si>
  <si>
    <t xml:space="preserve">poprire Bej Dobra – Caliman</t>
  </si>
  <si>
    <t xml:space="preserve">31</t>
  </si>
  <si>
    <t xml:space="preserve">Trezorerie S3 – fond handicap</t>
  </si>
  <si>
    <t xml:space="preserve">CONSTRUCTII</t>
  </si>
  <si>
    <t xml:space="preserve">Total 71.01.01.</t>
  </si>
  <si>
    <t xml:space="preserve">71.01.02.</t>
  </si>
  <si>
    <t xml:space="preserve">TOTAL</t>
  </si>
  <si>
    <t xml:space="preserve">MAI</t>
  </si>
  <si>
    <t xml:space="preserve">SALARII</t>
  </si>
  <si>
    <t xml:space="preserve">Trezorerie S3 -impozit salarii</t>
  </si>
  <si>
    <t xml:space="preserve">Trezorerie  S3 – CAS salarii</t>
  </si>
  <si>
    <t xml:space="preserve">Trezorerie  S3 – sanatate  salariati</t>
  </si>
  <si>
    <t xml:space="preserve">Cotizatie sindicat</t>
  </si>
  <si>
    <t xml:space="preserve">Trezorerie impozit CA</t>
  </si>
  <si>
    <t xml:space="preserve">Trezorerie  S3 – sanatate CA</t>
  </si>
  <si>
    <t xml:space="preserve">Salarii C.A. mai 2024</t>
  </si>
  <si>
    <t xml:space="preserve">10.02.06</t>
  </si>
  <si>
    <t xml:space="preserve">Voucere vacanta</t>
  </si>
  <si>
    <t xml:space="preserve">Total 10.02.06</t>
  </si>
  <si>
    <t xml:space="preserve">Perioada: Iunie 2025</t>
  </si>
  <si>
    <t xml:space="preserve">Enel Energie Muntenia SA – energie electrica</t>
  </si>
  <si>
    <t xml:space="preserve">Engie Romania SA</t>
  </si>
  <si>
    <t xml:space="preserve">Directia Generala de Salubritate S3- servicii salubritate</t>
  </si>
  <si>
    <t xml:space="preserve">Fan Courier Express - taxe curier</t>
  </si>
  <si>
    <t xml:space="preserve">Orange Romania -serv telefon</t>
  </si>
  <si>
    <t xml:space="preserve">Vodafone  Romania -serv telefon</t>
  </si>
  <si>
    <t xml:space="preserve">Orange Romania -servicii internet</t>
  </si>
  <si>
    <t xml:space="preserve">Orange Romania Communications -serv telefonie</t>
  </si>
  <si>
    <t xml:space="preserve">Orange Romania -serv telefonie fixa</t>
  </si>
  <si>
    <t xml:space="preserve">S.D Prestige Impex 97 SRL – schimb anvelope B84WMT, B234WTA</t>
  </si>
  <si>
    <t xml:space="preserve">S.D Prestige Impex 97 SRL – senzor presiune roti B84WMT</t>
  </si>
  <si>
    <t xml:space="preserve">Dedeman SRL – achizitie panou led 40W</t>
  </si>
  <si>
    <t xml:space="preserve">2M Digital SRL – servicii de intretinere si reparatii a echipamentelor </t>
  </si>
  <si>
    <t xml:space="preserve">Locativa SA - intretinere ANL Botosani -lift</t>
  </si>
  <si>
    <t xml:space="preserve">Omniasig Vienna Insurance Group SA – casco autovehicole ANL</t>
  </si>
  <si>
    <t xml:space="preserve">Anima Speciality Medical Services SRL – servicii medicina muncii</t>
  </si>
  <si>
    <t xml:space="preserve">ISC BIHOR- cheltuieli intretinere Bihor – apa, canal, meteo</t>
  </si>
  <si>
    <t xml:space="preserve">ISC BIHOR- cheltuieli intretinere Bihor – servicii paza</t>
  </si>
  <si>
    <t xml:space="preserve">ISC BIHOR- cheltuieli intretinere Bihor – energie termica</t>
  </si>
  <si>
    <t xml:space="preserve">Judetul Satu Mare – cheltuieli intretinere ANL Satu Mare – gaz si energie electrica</t>
  </si>
  <si>
    <t xml:space="preserve">Judetul Satu Mare – cheltuieli intretinere ANL Satu Mare – salubritate</t>
  </si>
  <si>
    <t xml:space="preserve">Judetul Satu Mare – cheltuieli intretinere ANL Satu Mare – lift</t>
  </si>
  <si>
    <t xml:space="preserve">Mics Software SRL – servicii modificare aplicatie</t>
  </si>
  <si>
    <t xml:space="preserve">ISC BIHOR-cheltuieli intretinere ANL Bihor – energie electrica</t>
  </si>
  <si>
    <t xml:space="preserve">ISC BIHOR-cheltuieli intretinere ANL Bihor – servicii curatenie aprilie</t>
  </si>
  <si>
    <t xml:space="preserve">Locativa SA - intretinere ANL Botosani -apa, canalizare, gaz</t>
  </si>
  <si>
    <t xml:space="preserve">Compania de Informatica Neamt – abonament Lex Expert</t>
  </si>
  <si>
    <t xml:space="preserve">Medicina preventiva dr. Ivanus SRL – servicii SSM+PSI+SU</t>
  </si>
  <si>
    <t xml:space="preserve">Transport Broker de Asigurare  - polite RCA</t>
  </si>
  <si>
    <t xml:space="preserve">ISC – cheltuieli intretinere ANL Arges – servicii monitorizare paza</t>
  </si>
  <si>
    <t xml:space="preserve">ISC – cheltuieli intretinere ANL Arges – servicii curatenie</t>
  </si>
  <si>
    <t xml:space="preserve">ISC – cheltuieli intretinere ANL Arges – servicii salubritate</t>
  </si>
  <si>
    <t xml:space="preserve">Judetul Satu Mare – cheltuieli intretinere ANL Satu Mare – apa, canal, salubritate</t>
  </si>
  <si>
    <t xml:space="preserve">Judetul Satu Mare – cheltuieli intretinere ANL Satu Mare – intretinere ascensor</t>
  </si>
  <si>
    <t xml:space="preserve">SRAC CERT SRL – audit rectificare</t>
  </si>
  <si>
    <t xml:space="preserve">taxa trecere pod – delegatie</t>
  </si>
  <si>
    <t xml:space="preserve">Primaria Sector 3 - taxa timbru dosar nr 7016/301/2023</t>
  </si>
  <si>
    <t xml:space="preserve">Primaria Sector 3 - taxa timbru dosar nr 34546/3/2019</t>
  </si>
  <si>
    <t xml:space="preserve">Primaria Sector 3 - taxa timbru dosar nr 797/1/2024</t>
  </si>
  <si>
    <t xml:space="preserve">Chelt de judecata – dosar 18094/301/2020</t>
  </si>
  <si>
    <t xml:space="preserve">Cheltuieli de judecata – dosar nr. 34548/3/2019</t>
  </si>
  <si>
    <t xml:space="preserve">Cheltuieli de judecata – dosar nr. 187/3/2021</t>
  </si>
  <si>
    <t xml:space="preserve">Taxa timbru-dosar nr 23427/3/2020</t>
  </si>
  <si>
    <t xml:space="preserve">Chetuieli de judecata – dosar nr. 4861/301/2022</t>
  </si>
  <si>
    <t xml:space="preserve">Primaria Sector 3 - taxa timbru dosar nr 8969/3/2020</t>
  </si>
  <si>
    <t xml:space="preserve">Decont = protocol</t>
  </si>
  <si>
    <t xml:space="preserve">Tlsit SA – dobanda aferenta amplasament Piatra Neamt</t>
  </si>
  <si>
    <t xml:space="preserve">IJC Sibiu – penalitati cota ISC</t>
  </si>
  <si>
    <t xml:space="preserve">restituire poprire</t>
  </si>
  <si>
    <t xml:space="preserve">TREZ SECTOR 3 FOND HANDICAP</t>
  </si>
  <si>
    <t xml:space="preserve">71.01.30</t>
  </si>
  <si>
    <t xml:space="preserve">Total 71.01.30</t>
  </si>
  <si>
    <t xml:space="preserve">Sindicat SCUT – cotizatie</t>
  </si>
  <si>
    <t xml:space="preserve">diferenta salariu mai</t>
  </si>
  <si>
    <t xml:space="preserve">CAS martie</t>
  </si>
  <si>
    <t xml:space="preserve">sanatate martie</t>
  </si>
  <si>
    <t xml:space="preserve">Impozit CA</t>
  </si>
  <si>
    <t xml:space="preserve">impozit martie</t>
  </si>
  <si>
    <t xml:space="preserve">Salarii C.A.</t>
  </si>
  <si>
    <t xml:space="preserve">ind. Concurs</t>
  </si>
  <si>
    <t xml:space="preserve">Trezorerie S3- contributii  asiguratorie munca martie</t>
  </si>
  <si>
    <t xml:space="preserve">trezorerie s3 – contributie asiguratorie munca</t>
  </si>
  <si>
    <t xml:space="preserve">                                                                                     </t>
  </si>
  <si>
    <t xml:space="preserve">Perioada: Iulie 2025</t>
  </si>
  <si>
    <t xml:space="preserve">Obsidian Com SRL – furnituri birou</t>
  </si>
  <si>
    <t xml:space="preserve">Mega Image SRL – spay anti insecte</t>
  </si>
  <si>
    <t xml:space="preserve"> ENEL Energie Muntenia SA -energie electrica</t>
  </si>
  <si>
    <t xml:space="preserve">Dir. Gen. De Salubritate- serv. Salubritate sediu ANL</t>
  </si>
  <si>
    <t xml:space="preserve"> OMV Petrom- carburant</t>
  </si>
  <si>
    <t xml:space="preserve">Best Tires Shop SRL – achizitie anvelope</t>
  </si>
  <si>
    <t xml:space="preserve">Fan Courier Express SRL -servicii postale</t>
  </si>
  <si>
    <t xml:space="preserve">Vodafone-servicii telefonie</t>
  </si>
  <si>
    <t xml:space="preserve"> CN Posta Romana SA - serv postale</t>
  </si>
  <si>
    <t xml:space="preserve"> Fan Courier Express SRL - servicii curierat</t>
  </si>
  <si>
    <t xml:space="preserve">02</t>
  </si>
  <si>
    <t xml:space="preserve">BD Soft International SRL – mentenanta si abonament (aprilie)</t>
  </si>
  <si>
    <t xml:space="preserve">BD Soft International SRL- mentenanta si abonament ( mai)</t>
  </si>
  <si>
    <t xml:space="preserve">S.D. Prestige Impex 97 SRL – reparatii B-38-WML</t>
  </si>
  <si>
    <t xml:space="preserve">S.D. Prestige Impex 97 SRL – reparatii B-234-WTA</t>
  </si>
  <si>
    <t xml:space="preserve">2M Digital SRL – servicii intretinere si reparatii a echipamentelor</t>
  </si>
  <si>
    <t xml:space="preserve">BD Soft International SRL – mentenanta si abonament </t>
  </si>
  <si>
    <t xml:space="preserve">Auto Becoro SRL – revizie auto B-92-WMD</t>
  </si>
  <si>
    <t xml:space="preserve">Ager Agil Ecctranscas SRL –vulcanizare  B-234-WTA</t>
  </si>
  <si>
    <t xml:space="preserve">Protel Phone Serv SRL – reparatii telefon</t>
  </si>
  <si>
    <t xml:space="preserve">S.D. Prestige Impex 97 SRL – reparatii B-66-WMT</t>
  </si>
  <si>
    <t xml:space="preserve">S.D. Prestige Impex 97 SRL – reparatii B-65-WMT, B-84-WMS</t>
  </si>
  <si>
    <t xml:space="preserve">Locativa SA- penalitati inatrziere</t>
  </si>
  <si>
    <t xml:space="preserve">ISC -chelt intretinere ANL Bihor – intretinere birou ANL – serv paza</t>
  </si>
  <si>
    <t xml:space="preserve">ISC -chelt intretinere ANL Bihor – intretinere birou ANL – apa, canal, meteo</t>
  </si>
  <si>
    <t xml:space="preserve">ISC -chelt intretinere ANL Bihor – intretinere birou ANL – energie termica, regularizare</t>
  </si>
  <si>
    <t xml:space="preserve">ISC -chelt intretinere ANL Bihor – intretinere birou ANL – servicii curatenie</t>
  </si>
  <si>
    <t xml:space="preserve">Compania Informatica Neamt- abonament Lex Expert</t>
  </si>
  <si>
    <t xml:space="preserve">ISC- chelt intretinere ANL Arges- serv curatenie</t>
  </si>
  <si>
    <t xml:space="preserve">ISC- chelt intretinere ANL Arges- gaze naturale</t>
  </si>
  <si>
    <t xml:space="preserve">Locativa SA- ch eltuieli intretinere ANL Botosani  - lift</t>
  </si>
  <si>
    <t xml:space="preserve">Locativa SA- ch eltuieli intretinere ANL Botosani – apa si canalizare</t>
  </si>
  <si>
    <t xml:space="preserve">Capital Clean SRL – servicii curatenie sediu ANL</t>
  </si>
  <si>
    <t xml:space="preserve">20.02</t>
  </si>
  <si>
    <t xml:space="preserve">Preda &amp;Fiii Instal SRL – servicii mentenanta si intretinere</t>
  </si>
  <si>
    <t xml:space="preserve">Total 20.02</t>
  </si>
  <si>
    <t xml:space="preserve">01</t>
  </si>
  <si>
    <t xml:space="preserve">decont -abonament STB</t>
  </si>
  <si>
    <t xml:space="preserve">Onorariu expert contabil</t>
  </si>
  <si>
    <t xml:space="preserve">cheltuieli de judecata – dosar 23240/301/2020</t>
  </si>
  <si>
    <t xml:space="preserve">cheltuieli de judecata – dosar 10499/3/2022</t>
  </si>
  <si>
    <t xml:space="preserve">onorariu avocat</t>
  </si>
  <si>
    <t xml:space="preserve">taxa judiciara de timbru</t>
  </si>
  <si>
    <t xml:space="preserve">cheltuieli de judecata – dosar 31747/3/2018</t>
  </si>
  <si>
    <t xml:space="preserve">ISC – chirie ANL Bihor</t>
  </si>
  <si>
    <t xml:space="preserve">Decont bonuri parcare, reperezentare instanta</t>
  </si>
  <si>
    <t xml:space="preserve">Compania Municipala Parking Bucuresti SRL – 4 abonamente lunare parking</t>
  </si>
  <si>
    <t xml:space="preserve">CHELTUIELI EXecutare – Dobra si Caliman</t>
  </si>
  <si>
    <t xml:space="preserve">Garantie lucrari – Dinocta Energies SRL</t>
  </si>
  <si>
    <t xml:space="preserve">Dinocta Energies SRL</t>
  </si>
  <si>
    <t xml:space="preserve">IULIE</t>
  </si>
  <si>
    <t xml:space="preserve">Bugetul de Stat -impozit</t>
  </si>
  <si>
    <t xml:space="preserve">CAS </t>
  </si>
  <si>
    <t xml:space="preserve">concediu odihna</t>
  </si>
  <si>
    <t xml:space="preserve">cotizatie sindicat</t>
  </si>
  <si>
    <t xml:space="preserve">Trezorerie imp CA </t>
  </si>
  <si>
    <t xml:space="preserve">Trezorerie S3 - CAS CA</t>
  </si>
  <si>
    <t xml:space="preserve">Trezorerie S3 – sanatate CA</t>
  </si>
  <si>
    <t xml:space="preserve">salarii C.A.</t>
  </si>
  <si>
    <t xml:space="preserve">Indemnizatie concurs</t>
  </si>
  <si>
    <t xml:space="preserve">Perioada: August 2025</t>
  </si>
  <si>
    <t xml:space="preserve">20,01,02</t>
  </si>
  <si>
    <t xml:space="preserve">Arabesque SRL – achizitie becuri</t>
  </si>
  <si>
    <t xml:space="preserve">Supermarchet La Cocos SRL – decont</t>
  </si>
  <si>
    <t xml:space="preserve">Enel – Energie electrica sediu ANL</t>
  </si>
  <si>
    <t xml:space="preserve">Apa Nova -serv apa si canalizare</t>
  </si>
  <si>
    <t xml:space="preserve">Directia generala de Salubritate S3- salubritate sediu ANL</t>
  </si>
  <si>
    <t xml:space="preserve">As-Computer Bucuresti SRL – achizitie HDD</t>
  </si>
  <si>
    <t xml:space="preserve">recuperare cheltuieli telefonie mobila</t>
  </si>
  <si>
    <t xml:space="preserve">Vodafone Romania S.A – servicii telefonie mobila</t>
  </si>
  <si>
    <t xml:space="preserve">Orange Romania Communications – servicii internet</t>
  </si>
  <si>
    <t xml:space="preserve">Orange Romania Communications – telverde</t>
  </si>
  <si>
    <t xml:space="preserve">Orange Romania Communications – servicii telefonie fixa</t>
  </si>
  <si>
    <t xml:space="preserve">Internet Resources Management SRL - taxa RIPE</t>
  </si>
  <si>
    <t xml:space="preserve">Orange Romania Communications – Telverde</t>
  </si>
  <si>
    <t xml:space="preserve">Orange Romania Communications – telefonie fixa</t>
  </si>
  <si>
    <t xml:space="preserve">Posta Romana SA – taxe postale registratura</t>
  </si>
  <si>
    <t xml:space="preserve">Eurodor Impex SRL – completare freon B 345 WMT</t>
  </si>
  <si>
    <t xml:space="preserve">Ro &amp; La Vulcoprest SRL – prestari servicii B-345-WMT</t>
  </si>
  <si>
    <t xml:space="preserve">2M Digital SRL – Servicii intretinere si reparatii a echipamentelor</t>
  </si>
  <si>
    <t xml:space="preserve">Connexial RO SRL – servicii asistenta si mentenanta IT</t>
  </si>
  <si>
    <t xml:space="preserve">BD Soft International SRL – servicii memtenanta si abonament</t>
  </si>
  <si>
    <t xml:space="preserve">Autoparbriz SRL – inlocuire parbriz B-344-WMT</t>
  </si>
  <si>
    <t xml:space="preserve">Porsche Inter Auto Romania SRL – revizie B-86-WMT</t>
  </si>
  <si>
    <t xml:space="preserve">Locativa SA – penalitati intarziere</t>
  </si>
  <si>
    <t xml:space="preserve">Locativa Botosani-chelt intretinere ANL Botosani- apa, canalizare iunie</t>
  </si>
  <si>
    <t xml:space="preserve">Compania de Informatica Neamt - abonament LEX EXPERT</t>
  </si>
  <si>
    <t xml:space="preserve">MICS Software SRL-asistenta tehnica  salarii</t>
  </si>
  <si>
    <t xml:space="preserve">Cometa SRL- asistenta tehnica program contabilitate</t>
  </si>
  <si>
    <t xml:space="preserve">Locativa Botosani-chelt intretinere ANL Botosani – lift</t>
  </si>
  <si>
    <t xml:space="preserve">ISC – cheltuieli intretinere ANL Arges – gaze naturale</t>
  </si>
  <si>
    <t xml:space="preserve">ISC – cheltuieli intretinere ANL Arges – apa, canal, salubritate</t>
  </si>
  <si>
    <t xml:space="preserve">ISC – cheltuieli intretinere ANL Bihor – energie electrica</t>
  </si>
  <si>
    <t xml:space="preserve">ISC – cheltuieli intretinere ANL Bihor – apa, canal, meteo, salubritate</t>
  </si>
  <si>
    <t xml:space="preserve">ISC – cheltuieli intretinere ANL Bihor– energie termica</t>
  </si>
  <si>
    <t xml:space="preserve">Rapid Clean Insect SRL – servicii dezinsectie</t>
  </si>
  <si>
    <t xml:space="preserve">Judet Satu Mare-chelt intretinere ANL  Satu Mare – gaze si energie electrica</t>
  </si>
  <si>
    <t xml:space="preserve">Judet Satu Mare-chelt intretinere ANL  Satu Mare – apa, canal, salubritate</t>
  </si>
  <si>
    <t xml:space="preserve">Judet Satu Mare-chelt intretinere ANL  Satu Mare – ascensor</t>
  </si>
  <si>
    <t xml:space="preserve">ISC -Cheltuieli intretinere ANL Arges – curatenie</t>
  </si>
  <si>
    <t xml:space="preserve">ISC – Cheltuieli intretinere ANL Arges– monitorizare si paza</t>
  </si>
  <si>
    <t xml:space="preserve">ISC – Cheltuieli intretinere ANL Arges -  apa, canal</t>
  </si>
  <si>
    <t xml:space="preserve">ISC – cheltuieli intretinere ANL Arges -  salubritate</t>
  </si>
  <si>
    <t xml:space="preserve">ISC – cheltuieli intretinere ANL Arges -  energie electrica</t>
  </si>
  <si>
    <t xml:space="preserve">Preda &amp; Fii Instal SRL – servicii mentenanta si intretinere</t>
  </si>
  <si>
    <t xml:space="preserve">As-Computer Bucuresti SRL – achizitie UPS</t>
  </si>
  <si>
    <t xml:space="preserve">taxa pod</t>
  </si>
  <si>
    <t xml:space="preserve">taxa judiciara de timbru, dosar 7177/3/2020</t>
  </si>
  <si>
    <t xml:space="preserve">chelt de judecata dosar 33793/3/2019</t>
  </si>
  <si>
    <t xml:space="preserve">cheltuieli de judecata dosar nr 4248/28/2024 si dosar nr. 1797/c11/202</t>
  </si>
  <si>
    <t xml:space="preserve">ISC - chirie spatiu birou ANL Bihor</t>
  </si>
  <si>
    <t xml:space="preserve">Asociatia de acreditare din Romania – Renar- taxa inscriere + cotizatie</t>
  </si>
  <si>
    <t xml:space="preserve">Compania Municipala Parking Bucuresti SRL – 5 abonamente lunare parking</t>
  </si>
  <si>
    <t xml:space="preserve">Certsign SA – reinoire certificat digital</t>
  </si>
  <si>
    <t xml:space="preserve">corectie executie restituire</t>
  </si>
  <si>
    <t xml:space="preserve">AUGUST</t>
  </si>
  <si>
    <t xml:space="preserve">impozit iulie</t>
  </si>
  <si>
    <t xml:space="preserve">impozit iunie</t>
  </si>
  <si>
    <t xml:space="preserve">retinere sindicat eronata</t>
  </si>
  <si>
    <t xml:space="preserve">impozit salarii iunie</t>
  </si>
  <si>
    <t xml:space="preserve">salariu</t>
  </si>
  <si>
    <t xml:space="preserve">Trezorerie S3 -impozit</t>
  </si>
  <si>
    <t xml:space="preserve">Trezorerie S3 - CAS </t>
  </si>
  <si>
    <t xml:space="preserve">Trezorerie S3 – sanatate</t>
  </si>
  <si>
    <t xml:space="preserve">concediu</t>
  </si>
  <si>
    <t xml:space="preserve">SNFP  cotizatie sindicat</t>
  </si>
  <si>
    <t xml:space="preserve">Trezorerie imp CA</t>
  </si>
  <si>
    <t xml:space="preserve">Trezorerie S3 -sanatate CA</t>
  </si>
  <si>
    <t xml:space="preserve">Plata C.A.</t>
  </si>
  <si>
    <t xml:space="preserve">contributii  asiguratorie munca</t>
  </si>
  <si>
    <t xml:space="preserve">Trezorerie S3 – contributie asiguratorie de munca</t>
  </si>
  <si>
    <t xml:space="preserve">cm iulie</t>
  </si>
  <si>
    <t xml:space="preserve">Perioada: Septembrie 2025</t>
  </si>
  <si>
    <t xml:space="preserve">Altex Romania SRL – baterii AA/AAA</t>
  </si>
  <si>
    <t xml:space="preserve">ENEL -energie electrica sediu</t>
  </si>
  <si>
    <t xml:space="preserve">Directia Generala De Salubritate Sector 3- salubritate sediu ANL</t>
  </si>
  <si>
    <t xml:space="preserve">Apa Nova- serv apa si canalizare</t>
  </si>
  <si>
    <t xml:space="preserve">Altex Romania SRL – usb stik</t>
  </si>
  <si>
    <t xml:space="preserve">Best Tires Shop SRL – achizitie anvelorpe B-345-WMT</t>
  </si>
  <si>
    <t xml:space="preserve">Fan Courier Express SRL- serv postale</t>
  </si>
  <si>
    <t xml:space="preserve">Vodafone Romania SA -serv telefonie mobila </t>
  </si>
  <si>
    <t xml:space="preserve">orange Romania SA – tel verde</t>
  </si>
  <si>
    <t xml:space="preserve">Orange Romania SA – servicii telefonie fixa</t>
  </si>
  <si>
    <t xml:space="preserve">As Computer Bucuresti SRL – subscriptii sistem Forticare</t>
  </si>
  <si>
    <t xml:space="preserve">S.D. Prestige Impex 97 SRL – anvelope si echilibrare B-84-WMS</t>
  </si>
  <si>
    <t xml:space="preserve">s.D. Prestige Impex 97 SRL – prestari servicii – ITP b-88-WMD</t>
  </si>
  <si>
    <t xml:space="preserve">S.D. Prestige Impex 97 SRL – reparatii B-88-WMD, B-344-WMT</t>
  </si>
  <si>
    <t xml:space="preserve">Tim Ciclop SRL – reparatie auto B-67-WMT</t>
  </si>
  <si>
    <t xml:space="preserve">BD Soft Onternational SRL – servicii mentenanta si abonament</t>
  </si>
  <si>
    <t xml:space="preserve">ISC Arges - cheltuieli intretinere birou ANL Arges- energie electrica</t>
  </si>
  <si>
    <t xml:space="preserve">ISC Arges - cheltuieli intretinere birou ANL Arges- servicii curatenie</t>
  </si>
  <si>
    <t xml:space="preserve">ISC Bihor - cheltuieli intretinere birou ANL Bihor- servicii curatenie</t>
  </si>
  <si>
    <t xml:space="preserve">ISC Bihor - cheltuieli intretinere birou ANL Bihor – servicii paza</t>
  </si>
  <si>
    <t xml:space="preserve">ISC Bihor - cheltuieli intretinere birou ANL Bihor – regularizare energie termica</t>
  </si>
  <si>
    <t xml:space="preserve">ISC Bihor - cheltuieli intretinere birou ANL Bihor – apa, canal, meteo</t>
  </si>
  <si>
    <t xml:space="preserve">Locativa Botosani SA- cheltuieli intretinere ANL Botosani – lift</t>
  </si>
  <si>
    <t xml:space="preserve">Locativa Botosani SA- cheltuieli intretinere ANL Botosani- apa, canalizare</t>
  </si>
  <si>
    <t xml:space="preserve">Judetul Satu Mare- chelt intretinere ANL Satu Mare – gaz si energie electrica</t>
  </si>
  <si>
    <t xml:space="preserve">Judetul Satu Mare- chelt intretinere ANL Satu Mare- apa, canal, salubritate</t>
  </si>
  <si>
    <t xml:space="preserve">Judetul Satu Mare- chelt intretinere ANL Satu Mare – ascensor</t>
  </si>
  <si>
    <t xml:space="preserve">Judetul Satu Mare- chelt intretinere ANL Satu Mare – apa, canal, salubritate</t>
  </si>
  <si>
    <t xml:space="preserve">Judetul Satu Mare- chelt intretinere ANL Satu Mare – intretinere ascensor</t>
  </si>
  <si>
    <t xml:space="preserve">ISC Arges - cheltuieli intretinere birou ANL Arges – apa, canal, salubritate</t>
  </si>
  <si>
    <t xml:space="preserve">ISC Bihor - cheltuieli intretinere birou ANL Bihor – servicii curatenie</t>
  </si>
  <si>
    <t xml:space="preserve">Cometa SRL- asistenta tehnica program contabilitate SQL</t>
  </si>
  <si>
    <t xml:space="preserve">Decont taxa drum B-234-WTA</t>
  </si>
  <si>
    <t xml:space="preserve">Mics Software SRL – asistenta tehnica salarii</t>
  </si>
  <si>
    <t xml:space="preserve">Capital Clean – servicii curatenie sediu ANL</t>
  </si>
  <si>
    <t xml:space="preserve">Preda&amp;Fiii Instal SRL – achizitie ventilconvector carcasat Clint</t>
  </si>
  <si>
    <t xml:space="preserve">Preda&amp;Fiii Instal SRL – reparatii si intretinere sediu ANL</t>
  </si>
  <si>
    <t xml:space="preserve">cheltuieli judecata dosar 2261/301/2021</t>
  </si>
  <si>
    <t xml:space="preserve">Primaria Sector 3 taxa timbru dosar 31747/3/2018</t>
  </si>
  <si>
    <t xml:space="preserve">cheltuieli judecata dosar 3267/3/2021</t>
  </si>
  <si>
    <t xml:space="preserve">Taxa judiciara de timbru dosar 17764/3/2020</t>
  </si>
  <si>
    <t xml:space="preserve">Taxa judiciara de timbru dosar 6675/3/2021</t>
  </si>
  <si>
    <t xml:space="preserve">Taxa judiciara de timbru dosar 4177/3/2021</t>
  </si>
  <si>
    <t xml:space="preserve">La Cocos, Auchan SA, Zaniat SRL – protocol</t>
  </si>
  <si>
    <t xml:space="preserve">ISC Bihor- chirie spatiu ANL Bihor</t>
  </si>
  <si>
    <t xml:space="preserve">Compania Municipala Parking Bucuresti SRL – 5 abonamente parking lunare</t>
  </si>
  <si>
    <t xml:space="preserve">Cersign SA – reinoire certificat digital</t>
  </si>
  <si>
    <t xml:space="preserve">71.01.03</t>
  </si>
  <si>
    <t xml:space="preserve">Total 71.01.03</t>
  </si>
  <si>
    <t xml:space="preserve">SEPTEMBRIE</t>
  </si>
  <si>
    <t xml:space="preserve">BuGETUL DE STAT -impozit salarii</t>
  </si>
  <si>
    <t xml:space="preserve">Trezorerie S3 - CAS salariati</t>
  </si>
  <si>
    <t xml:space="preserve">Trezorerie S3 – sanatate salariati</t>
  </si>
  <si>
    <t xml:space="preserve">diferenta concediu</t>
  </si>
  <si>
    <t xml:space="preserve"> indemnizatii CA</t>
  </si>
  <si>
    <t xml:space="preserve">cm august</t>
  </si>
  <si>
    <t xml:space="preserve">Perioada: Octombrie 2025</t>
  </si>
  <si>
    <t xml:space="preserve">Decont – achizitie lichid de parbriz</t>
  </si>
  <si>
    <t xml:space="preserve">Electrica Furnizare Muntenia Sud SA</t>
  </si>
  <si>
    <t xml:space="preserve">Apa Nova – servicii apa si canalizare</t>
  </si>
  <si>
    <t xml:space="preserve">OMV Petrom Marketing SRL - carburant</t>
  </si>
  <si>
    <t xml:space="preserve">Vodafone Romania - serv telefonie</t>
  </si>
  <si>
    <t xml:space="preserve">2M Digital SRL – servicii intretinere si reparatii echipamente</t>
  </si>
  <si>
    <t xml:space="preserve">Connexial Ro SRL – asistenta tehnica si mentenanta IT</t>
  </si>
  <si>
    <t xml:space="preserve">S,D. Prestige Impex 97 SRL – reparatii B-84-WMT si B-777-ANL</t>
  </si>
  <si>
    <t xml:space="preserve">Toner SRL – Vilimar Comtrans SRL – inlocuire anvelope B-345-WMT, achiitionare toner</t>
  </si>
  <si>
    <t xml:space="preserve">Lazar Service Com SRL – reparatie auto B-367-WMT</t>
  </si>
  <si>
    <t xml:space="preserve">Nexus Electronics SRL- servicii abonament monitorizare GPS</t>
  </si>
  <si>
    <t xml:space="preserve">BD Soft International SRL – mentenanta si abonament</t>
  </si>
  <si>
    <t xml:space="preserve">S,D. Prestige Impex 97 SRL – reparatii B-84-WMT si B-234-WTA</t>
  </si>
  <si>
    <t xml:space="preserve">decont bonuri parcare</t>
  </si>
  <si>
    <t xml:space="preserve">Locativa SA-chelt intretinere ANL Botosani – apa, canalizare</t>
  </si>
  <si>
    <t xml:space="preserve">Locativa SA-chelt intretinere ANL Botosani – lift</t>
  </si>
  <si>
    <t xml:space="preserve"> MICS Softaware SRL – asistenta tehnica program salarii</t>
  </si>
  <si>
    <t xml:space="preserve">ISC - cheltuieli intretinere ANL Bihor – regularizare energie electrica si energie termica</t>
  </si>
  <si>
    <t xml:space="preserve">ISC - cheltuieli intretinere ANL Bihor – apa, canal meteo</t>
  </si>
  <si>
    <t xml:space="preserve">Agentia pentru protectia mediului – taxa legala conform certificat urbanism</t>
  </si>
  <si>
    <t xml:space="preserve">Directia generala de Impozite si Taxe S1 – Amenda Politia Locala Sector 1</t>
  </si>
  <si>
    <t xml:space="preserve">Decont abonamnet transport</t>
  </si>
  <si>
    <t xml:space="preserve">cheltuieli de judecata</t>
  </si>
  <si>
    <t xml:space="preserve">Primaria S3 – taxa timbru</t>
  </si>
  <si>
    <t xml:space="preserve">59.17</t>
  </si>
  <si>
    <t xml:space="preserve">Primaria S3 – taxa timbru </t>
  </si>
  <si>
    <t xml:space="preserve">Lucrari remediere lot 1034</t>
  </si>
  <si>
    <t xml:space="preserve">OCTOMBRIE</t>
  </si>
  <si>
    <t xml:space="preserve">Salarii</t>
  </si>
  <si>
    <t xml:space="preserve">Trezorerie S3 – impozit salarii</t>
  </si>
  <si>
    <t xml:space="preserve">Trezorerie S3 – snatate salariati</t>
  </si>
  <si>
    <t xml:space="preserve">Sindicat SCUT</t>
  </si>
  <si>
    <t xml:space="preserve">Trezorerie S3 – impozit  CA </t>
  </si>
  <si>
    <t xml:space="preserve"> plata CA</t>
  </si>
  <si>
    <t xml:space="preserve">Trezorerie S3- contributie asiguratorie munca</t>
  </si>
  <si>
    <t xml:space="preserve">Perioada: Noiembrie 2025</t>
  </si>
  <si>
    <t xml:space="preserve">PPC Energie Muntenia SA – energie electrica sediu ANL – regularizare</t>
  </si>
  <si>
    <t xml:space="preserve">ENGIE ROMANIA SA- gaze naturale sediu ANL</t>
  </si>
  <si>
    <t xml:space="preserve">Directia Generala de Salubritate S3 – salubritate sediu ANL – august 2024</t>
  </si>
  <si>
    <t xml:space="preserve">Directia Generala de Salubritate S3 – salubritate sediu ANL, septembrie 2024</t>
  </si>
  <si>
    <t xml:space="preserve">APA NOVA BUCURESTI-servicii apa si canalizare</t>
  </si>
  <si>
    <t xml:space="preserve">OMV PETROM MARKETING SRL-carburanti </t>
  </si>
  <si>
    <t xml:space="preserve">FAN COURIER EXPRESS SRL –  decont servicii postale</t>
  </si>
  <si>
    <t xml:space="preserve">ORANGE ROMANIA – servicii internet</t>
  </si>
  <si>
    <t xml:space="preserve">ORANGE ROMANIA – telverde</t>
  </si>
  <si>
    <t xml:space="preserve">ORANGE ROMANIA – telefonie fixa</t>
  </si>
  <si>
    <t xml:space="preserve">CN POSTA ROMANA- taxe postale registratura ANL </t>
  </si>
  <si>
    <t xml:space="preserve">VODAFONE ROMANIA SA – servicii telefonie mobila </t>
  </si>
  <si>
    <t xml:space="preserve">ORANGE ROMANIA –  servicii internet – abonament noiembrie 2024, serv. octombrie 2024</t>
  </si>
  <si>
    <t xml:space="preserve">ORANGE ROMANIA –  telverde- abonament noiembrie 2024, serv. octombrie 2024</t>
  </si>
  <si>
    <t xml:space="preserve">ORANGE ROMANIA –  telefonie fixa - abonament noiembrie 2024, serv. octombrie 2024</t>
  </si>
  <si>
    <t xml:space="preserve">2M DIGITAL SRL-servicii intretinere si reparatii a echipamentelor</t>
  </si>
  <si>
    <t xml:space="preserve">AUTO BARA &amp; CO SRL- rep. Auto B-345-WMT</t>
  </si>
  <si>
    <t xml:space="preserve">S.D. PRESTIGE IMPEX 97 SRL –  reparatii B-234-WTA, B-86-WMS</t>
  </si>
  <si>
    <t xml:space="preserve">NEXUS ELECTRONICS- Abonament monitorizare GPS</t>
  </si>
  <si>
    <t xml:space="preserve">S.D. PRESTIGE IMPEX 97 SRL – ITP – B-86-WMS</t>
  </si>
  <si>
    <t xml:space="preserve">S.D. PRESTIGE IMPEX 97 SRL – reparatii auto B-44-WMT</t>
  </si>
  <si>
    <t xml:space="preserve">S.D. PRESTIGE IMPEX 97 SRL –  ITP – B-33-WMS</t>
  </si>
  <si>
    <t xml:space="preserve">BD SOFT INTERNATIONAL SRL – servicii mentenanta si abobnament octombrie 2024</t>
  </si>
  <si>
    <t xml:space="preserve">CERTSIGN SA- certificat digital</t>
  </si>
  <si>
    <t xml:space="preserve">Medicina Preventiva Dr. Ivanus SRL – servicii SSM+PSI+SU – septembrie 2024</t>
  </si>
  <si>
    <t xml:space="preserve">ISC- cheltuieli intretinere spatiu ANL Arges – servicii curatenie</t>
  </si>
  <si>
    <t xml:space="preserve">ISC – cheltuieli intretinere ANL Arges – apa, canal</t>
  </si>
  <si>
    <t xml:space="preserve">ISC – cheltuieli intretinere ANL Arges – energie electrica</t>
  </si>
  <si>
    <t xml:space="preserve">ISC – cheltuieli intretinere ANL Bihor – servicii curatenie</t>
  </si>
  <si>
    <t xml:space="preserve">Cibus Trading SRL – lucrari instalatii sanitare</t>
  </si>
  <si>
    <t xml:space="preserve">Judetul Satu Mare – cheltuieli intretinere ANL Satu Mare – energie electrica</t>
  </si>
  <si>
    <t xml:space="preserve">Judetul Satu Mare – cheltuieli intretinere ANL Satu Mare – intretinere asccensor</t>
  </si>
  <si>
    <t xml:space="preserve">LOCATIVA SA – cheltuieli intretinere ANL Botosani- lift </t>
  </si>
  <si>
    <t xml:space="preserve">LOCATIVA SA – cheltuieli intretinere ANL Botosani- apa, canalizare, energie electrica</t>
  </si>
  <si>
    <t xml:space="preserve">COMETA SRL – aistenta tehnica program contabilitate SQL</t>
  </si>
  <si>
    <t xml:space="preserve">ISC – cheltuieli intretinere ANL Bihor – apa, canal, meteo si salubritate</t>
  </si>
  <si>
    <t xml:space="preserve">ISC – cheltuieli intretinere ANL Bihor – energie electrica, regularizare</t>
  </si>
  <si>
    <t xml:space="preserve">ISC – cheltuieli intretinere ANL Arges – salubritate</t>
  </si>
  <si>
    <t xml:space="preserve">Medicina Preventiva Dr. Ivanus SRL – servicii SSM+PSI+SU octombrie 2024</t>
  </si>
  <si>
    <t xml:space="preserve">Directia de Sanatate Publica a Municipiului Bucuresti – taxa aviz autorizare lucrari</t>
  </si>
  <si>
    <t xml:space="preserve">UNTRR – decont taxa drum B-33WMS, B-344-WMT, B-367-WMT</t>
  </si>
  <si>
    <t xml:space="preserve">Falkor SRL – decont servicii de intretinere si reparatii sediu ANL 9 piese centrala)</t>
  </si>
  <si>
    <t xml:space="preserve">PREDA &amp; FIII INSTAL SRL – prestari servicii</t>
  </si>
  <si>
    <t xml:space="preserve">decont abonament STB</t>
  </si>
  <si>
    <t xml:space="preserve">20.25</t>
  </si>
  <si>
    <t xml:space="preserve">cheltuieli judecata dosar 27928/301/2021</t>
  </si>
  <si>
    <t xml:space="preserve">reglare</t>
  </si>
  <si>
    <t xml:space="preserve">cheltuieli judecata dosar 23427/3/2020</t>
  </si>
  <si>
    <t xml:space="preserve">cheltuieli judecata decizia civila 1764/10.10.2024</t>
  </si>
  <si>
    <t xml:space="preserve">cheltuieli judecata Dosar nr. 17764/3/2020</t>
  </si>
  <si>
    <t xml:space="preserve">taxa timbru dosar nr 33793/3/2019</t>
  </si>
  <si>
    <t xml:space="preserve">reglare articol bugetar – taxa timbru</t>
  </si>
  <si>
    <t xml:space="preserve">ISC- chirie spatiu birou ANL Bihor, septembrie 2024</t>
  </si>
  <si>
    <t xml:space="preserve">ISC – chirie spatiu birou ANL Bihor, octombrie 2024</t>
  </si>
  <si>
    <t xml:space="preserve">despagubiri civile </t>
  </si>
  <si>
    <t xml:space="preserve">B.E.J.A. Dumitrache si Dumitrache – dobanda legala restanta cf titlu executoriu dosar nr. 19254/13.11.2024</t>
  </si>
  <si>
    <t xml:space="preserve">B.E.J.A. Dumitrache si Dumitrache – cheltuieli executare dosar 421/2024</t>
  </si>
  <si>
    <t xml:space="preserve">SCPEJ Dumitru Iancu si Asociatii – Cheltuieli executare , decizia civ. Nr 79/18.01.2023</t>
  </si>
  <si>
    <t xml:space="preserve">TREZORERIA SECTOR 3 – fond handicap</t>
  </si>
  <si>
    <t xml:space="preserve">DINOCTA ENERGIES SRL – garantie lucrari</t>
  </si>
  <si>
    <t xml:space="preserve">DINOCTA ENERGIES SRL – plata efectiva</t>
  </si>
  <si>
    <r>
      <rPr>
        <sz val="11"/>
        <color rgb="FF000000"/>
        <rFont val="Calibri"/>
        <family val="2"/>
        <charset val="1"/>
      </rPr>
      <t xml:space="preserve">71.01.0</t>
    </r>
    <r>
      <rPr>
        <b val="true"/>
        <sz val="11"/>
        <color rgb="FF000000"/>
        <rFont val="Calibri"/>
        <family val="2"/>
        <charset val="1"/>
      </rPr>
      <t xml:space="preserve">3</t>
    </r>
  </si>
  <si>
    <t xml:space="preserve">NOIEMBRIE</t>
  </si>
  <si>
    <t xml:space="preserve">salarii numerar octombrie</t>
  </si>
  <si>
    <t xml:space="preserve">Trez. S.3 – impozit salarii</t>
  </si>
  <si>
    <t xml:space="preserve">Trez. S.3 – CAS salariati</t>
  </si>
  <si>
    <t xml:space="preserve">Trez. S.3 – sanatate salariati</t>
  </si>
  <si>
    <t xml:space="preserve">cotizatie  SCUT</t>
  </si>
  <si>
    <t xml:space="preserve">spor conditii vatamatoare</t>
  </si>
  <si>
    <t xml:space="preserve">Trez. S.3 – impozit C.A.</t>
  </si>
  <si>
    <t xml:space="preserve">Trez. S.3 – CAS C.A.</t>
  </si>
  <si>
    <t xml:space="preserve">Trez. S.3 – sanatate C.A.</t>
  </si>
  <si>
    <t xml:space="preserve">plata CA</t>
  </si>
  <si>
    <t xml:space="preserve">Pluxee SA – vouchere vacanta</t>
  </si>
  <si>
    <t xml:space="preserve">Perioada: Decembrie 2025</t>
  </si>
  <si>
    <t xml:space="preserve">PPC Energie Muntenia SA – energie electrica sediu ANL</t>
  </si>
  <si>
    <t xml:space="preserve">ENGIE ROMANIA – gaze naturale sediu ANL</t>
  </si>
  <si>
    <t xml:space="preserve">DIRECTIA GENERALA DE SALUBRITATE S3 – salubritate sediu ANL</t>
  </si>
  <si>
    <t xml:space="preserve">APA NOVA BUCURESTI –  servicii apa si canalizare</t>
  </si>
  <si>
    <t xml:space="preserve">OMV PETROM MARKETING SRL – carburanti </t>
  </si>
  <si>
    <t xml:space="preserve">FAN COURIER SRL – servicii postale</t>
  </si>
  <si>
    <t xml:space="preserve">Recuperare depasire abonament telefonie</t>
  </si>
  <si>
    <t xml:space="preserve">VODAFONE – servicii telefonie mobila</t>
  </si>
  <si>
    <t xml:space="preserve">S.D. PRESTIGE IMPEX SRL –  reparatii  B-33-WMS</t>
  </si>
  <si>
    <t xml:space="preserve">S.D. PRESTIGE IMPEX SRL –  schimb anvelope B-66-WMT, B-86-EMT, B-234-WTA, B-84-WTA, B-84-WMS</t>
  </si>
  <si>
    <t xml:space="preserve">Rado Autoservices SRL – reparatie B-83-WMT</t>
  </si>
  <si>
    <t xml:space="preserve">As-Computer Bucuresti SRL – eset protect entry on-prem 12 luni</t>
  </si>
  <si>
    <t xml:space="preserve">2M Digital SRL – servicii de intretinere si reparatii a echipamentelor</t>
  </si>
  <si>
    <t xml:space="preserve">Liceul de Transporturi Auto – ITP – B-367-WMT</t>
  </si>
  <si>
    <t xml:space="preserve">S.D. PRESTIGE IMPEX SRL – reparatii oglinda B-234-WTA</t>
  </si>
  <si>
    <t xml:space="preserve">S.D. PRESTIGE IMPEX SRL –  reparatii oglinda B-234-WTA</t>
  </si>
  <si>
    <t xml:space="preserve">S.D. PRESTIGE IMPEX SRL –  ITP B-26-WMS</t>
  </si>
  <si>
    <t xml:space="preserve">s.D. PRESTIGE IMPEX SRL –  reparatii B-88-WMD</t>
  </si>
  <si>
    <t xml:space="preserve">S.D. PRESTIGE IMPEX SRL – reparatii auto- B-88-WMD </t>
  </si>
  <si>
    <t xml:space="preserve">Nexus Electronics SRL – abonament si monitorizare GPS</t>
  </si>
  <si>
    <t xml:space="preserve">Decont – ITP B-44-WMT</t>
  </si>
  <si>
    <t xml:space="preserve">Decont – extras ANCPI</t>
  </si>
  <si>
    <t xml:space="preserve">Cometa SRL- asistenta tehnica program constabilitate SQL</t>
  </si>
  <si>
    <t xml:space="preserve">Omniasig Vienna Insurance Group SA – polita casco B-86-WMT</t>
  </si>
  <si>
    <t xml:space="preserve">Vesta Investment SRL – trusa medicala de prim ajutor</t>
  </si>
  <si>
    <t xml:space="preserve">SC LOCATIVA SA – intret ANL Botosani - apa, canalizare, nergie electrica</t>
  </si>
  <si>
    <t xml:space="preserve">Judetul Satu Mare – intretinere ANL Satu Mare – energie electrica </t>
  </si>
  <si>
    <t xml:space="preserve">judetul Satu Mare – intretinere ANL Satu Mare – apa, canal, salubritate</t>
  </si>
  <si>
    <t xml:space="preserve">Judetul Satu Mare – intretinere ANL Satu Mare – intretinere ascensor</t>
  </si>
  <si>
    <t xml:space="preserve">Decont- bonuri parcare reprezentare ANL instanta</t>
  </si>
  <si>
    <t xml:space="preserve">Decont – bonuri parcare reprezentare ANL instanta</t>
  </si>
  <si>
    <t xml:space="preserve">Compania Informatica Neamt – abonament Lex expert</t>
  </si>
  <si>
    <t xml:space="preserve">ISC  - intretinere ANL Bihor- apa, canal meteo si salubritate</t>
  </si>
  <si>
    <t xml:space="preserve">ISC  - intretinere ANL Bihor- servicii paza</t>
  </si>
  <si>
    <t xml:space="preserve">ISC  - intretinere ANL Bihor- servicii curatenie</t>
  </si>
  <si>
    <t xml:space="preserve">ISC  - intretinere ANL Bihor- regularizare energie termica</t>
  </si>
  <si>
    <t xml:space="preserve">ISC  - intretinere ANL Arges – servicii curatenie</t>
  </si>
  <si>
    <t xml:space="preserve">ISC  - intretinere ANL Arges – servicii monitorizare si paza</t>
  </si>
  <si>
    <t xml:space="preserve">ISC  - intretinere ANL Arges – energie electrica si gaze naturale</t>
  </si>
  <si>
    <t xml:space="preserve">Judetul Satu Mare – intretinere ANL Satu Mare – energie electrica si gaze naturale</t>
  </si>
  <si>
    <t xml:space="preserve">SC LOCATIVA SA – intret ANL Botosani – lift</t>
  </si>
  <si>
    <t xml:space="preserve">Mics SOFTWARE SRL – asistenta tehnica program salarii</t>
  </si>
  <si>
    <t xml:space="preserve">Directia Generala Taxe si Impozite – amenda amplsasament Bd. Garii, Brasov</t>
  </si>
  <si>
    <t xml:space="preserve">ISC  - intretinere ANL Bihor – salubritate</t>
  </si>
  <si>
    <t xml:space="preserve">ISC  - intretinere ANL Bihor – servicii paza</t>
  </si>
  <si>
    <t xml:space="preserve">Decont – taxa drum B-66WMT, B-67-WMT, B-345-WMS, B-65-WMT, B-86-WMT</t>
  </si>
  <si>
    <t xml:space="preserve">ISC- intretinere ANL Bihor – energie termica</t>
  </si>
  <si>
    <t xml:space="preserve">taxa jud de timbru </t>
  </si>
  <si>
    <t xml:space="preserve">cheltuieli judiciare</t>
  </si>
  <si>
    <t xml:space="preserve">Cheltuieli judiciare</t>
  </si>
  <si>
    <t xml:space="preserve">Godwill Impex SRL – garantie lucrari</t>
  </si>
  <si>
    <t xml:space="preserve">Godwill Impex SRL – plata efectiva</t>
  </si>
  <si>
    <t xml:space="preserve">lucrari remediere zona H-Voluntari, H. Coanda</t>
  </si>
  <si>
    <t xml:space="preserve">DECEMBRIE</t>
  </si>
  <si>
    <t xml:space="preserve">Treorerie S3 – CAS</t>
  </si>
  <si>
    <t xml:space="preserve">Treorerie S3 – sanatate salariati</t>
  </si>
  <si>
    <t xml:space="preserve">impozit salariati</t>
  </si>
  <si>
    <t xml:space="preserve">reglare op eronat</t>
  </si>
  <si>
    <t xml:space="preserve">Diferenta salariu</t>
  </si>
  <si>
    <t xml:space="preserve">Trez.S.3 -sanatate salariati</t>
  </si>
  <si>
    <t xml:space="preserve">Trez.S.3 -CAS</t>
  </si>
  <si>
    <t xml:space="preserve">Trez.S.3 -impozit</t>
  </si>
  <si>
    <t xml:space="preserve">Treorerie S3 - impozit CA</t>
  </si>
  <si>
    <t xml:space="preserve">Trezorerie S3- CAS</t>
  </si>
  <si>
    <t xml:space="preserve">Treozrerie S3 – sanatate CA</t>
  </si>
  <si>
    <t xml:space="preserve">Trezoreria S3 – contributii asiguratorii munca</t>
  </si>
  <si>
    <t xml:space="preserve">TOTAL 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</si>
</sst>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0"/>
    <numFmt numFmtId="166" formatCode="@"/>
    <numFmt numFmtId="167" formatCode="0.00"/>
    <numFmt numFmtId="168" formatCode="D\-MMM"/>
    <numFmt numFmtId="169" formatCode="#,###.00"/>
    <numFmt numFmtId="170" formatCode="MMM\-YY"/>
    <numFmt numFmtId="171" formatCode="M/D/YYYY"/>
    <numFmt numFmtId="172" formatCode="#,##0.00_);\(#,##0.00\)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1"/>
    </font>
    <font>
      <b val="true"/>
      <sz val="11"/>
      <color rgb="FF000000"/>
      <name val="Calibri"/>
      <family val="2"/>
      <charset val="238"/>
    </font>
    <font>
      <b val="true"/>
      <sz val="11"/>
      <name val="Calibri"/>
      <family val="2"/>
      <charset val="1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L47" activeCellId="0" sqref="L47"/>
    </sheetView>
  </sheetViews>
  <sheetFormatPr defaultRowHeight="15" zeroHeight="false" outlineLevelRow="0" outlineLevelCol="0"/>
  <cols>
    <col collapsed="false" customWidth="true" hidden="false" outlineLevel="0" max="1" min="1" style="0" width="25.14"/>
    <col collapsed="false" customWidth="true" hidden="false" outlineLevel="0" max="2" min="2" style="0" width="20.56"/>
    <col collapsed="false" customWidth="true" hidden="false" outlineLevel="0" max="3" min="3" style="0" width="15.28"/>
    <col collapsed="false" customWidth="true" hidden="false" outlineLevel="0" max="4" min="4" style="1" width="18.47"/>
    <col collapsed="false" customWidth="true" hidden="false" outlineLevel="0" max="5" min="5" style="0" width="46.86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.75" hidden="false" customHeight="tru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4</v>
      </c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11</v>
      </c>
      <c r="C11" s="9" t="s">
        <v>12</v>
      </c>
      <c r="D11" s="10" t="n">
        <v>13800</v>
      </c>
      <c r="E11" s="11" t="s">
        <v>13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v>5576</v>
      </c>
      <c r="E12" s="11" t="s">
        <v>14</v>
      </c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v>5581</v>
      </c>
      <c r="E13" s="11" t="s">
        <v>14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v>5874</v>
      </c>
      <c r="E14" s="11" t="s">
        <v>14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v>5876</v>
      </c>
      <c r="E15" s="11" t="s">
        <v>14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v>8896</v>
      </c>
      <c r="E16" s="11" t="s">
        <v>14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v>74368</v>
      </c>
      <c r="E17" s="11" t="s">
        <v>15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v>293948</v>
      </c>
      <c r="E18" s="11" t="s">
        <v>16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v>117252</v>
      </c>
      <c r="E19" s="11" t="s">
        <v>17</v>
      </c>
    </row>
    <row r="20" customFormat="false" ht="13.8" hidden="false" customHeight="false" outlineLevel="0" collapsed="false">
      <c r="A20" s="7"/>
      <c r="B20" s="8"/>
      <c r="C20" s="9" t="s">
        <v>12</v>
      </c>
      <c r="D20" s="10" t="n">
        <v>171366</v>
      </c>
      <c r="E20" s="11" t="s">
        <v>14</v>
      </c>
    </row>
    <row r="21" customFormat="false" ht="13.8" hidden="false" customHeight="false" outlineLevel="0" collapsed="false">
      <c r="A21" s="7"/>
      <c r="B21" s="8"/>
      <c r="C21" s="9" t="s">
        <v>12</v>
      </c>
      <c r="D21" s="10" t="n">
        <v>190801</v>
      </c>
      <c r="E21" s="11" t="s">
        <v>14</v>
      </c>
    </row>
    <row r="22" customFormat="false" ht="13.8" hidden="false" customHeight="false" outlineLevel="0" collapsed="false">
      <c r="A22" s="7"/>
      <c r="B22" s="8"/>
      <c r="C22" s="9" t="s">
        <v>12</v>
      </c>
      <c r="D22" s="10" t="n">
        <v>1208</v>
      </c>
      <c r="E22" s="11" t="s">
        <v>18</v>
      </c>
    </row>
    <row r="23" customFormat="false" ht="13.8" hidden="false" customHeight="false" outlineLevel="0" collapsed="false">
      <c r="A23" s="7"/>
      <c r="B23" s="8"/>
      <c r="C23" s="9" t="s">
        <v>12</v>
      </c>
      <c r="D23" s="10" t="n">
        <v>46870</v>
      </c>
      <c r="E23" s="11" t="s">
        <v>14</v>
      </c>
    </row>
    <row r="24" customFormat="false" ht="13.8" hidden="false" customHeight="false" outlineLevel="0" collapsed="false">
      <c r="A24" s="7"/>
      <c r="B24" s="8"/>
      <c r="C24" s="9" t="s">
        <v>12</v>
      </c>
      <c r="D24" s="10" t="n">
        <v>143515</v>
      </c>
      <c r="E24" s="11" t="s">
        <v>14</v>
      </c>
    </row>
    <row r="25" customFormat="false" ht="13.8" hidden="false" customHeight="false" outlineLevel="0" collapsed="false">
      <c r="A25" s="7"/>
      <c r="B25" s="8"/>
      <c r="C25" s="9" t="s">
        <v>19</v>
      </c>
      <c r="D25" s="10" t="n">
        <v>170</v>
      </c>
      <c r="E25" s="11" t="s">
        <v>20</v>
      </c>
    </row>
    <row r="26" customFormat="false" ht="13.8" hidden="false" customHeight="false" outlineLevel="0" collapsed="false">
      <c r="A26" s="7"/>
      <c r="B26" s="8"/>
      <c r="C26" s="9" t="s">
        <v>19</v>
      </c>
      <c r="D26" s="10" t="n">
        <v>3600</v>
      </c>
      <c r="E26" s="11" t="s">
        <v>20</v>
      </c>
    </row>
    <row r="27" customFormat="false" ht="13.8" hidden="false" customHeight="false" outlineLevel="0" collapsed="false">
      <c r="A27" s="7"/>
      <c r="B27" s="8"/>
      <c r="C27" s="9" t="s">
        <v>19</v>
      </c>
      <c r="D27" s="10" t="n">
        <v>2097</v>
      </c>
      <c r="E27" s="11" t="s">
        <v>21</v>
      </c>
    </row>
    <row r="28" customFormat="false" ht="13.8" hidden="false" customHeight="false" outlineLevel="0" collapsed="false">
      <c r="A28" s="7"/>
      <c r="B28" s="8"/>
      <c r="C28" s="9" t="s">
        <v>22</v>
      </c>
      <c r="D28" s="10" t="n">
        <v>220.67</v>
      </c>
      <c r="E28" s="11" t="s">
        <v>23</v>
      </c>
    </row>
    <row r="29" customFormat="false" ht="13.8" hidden="false" customHeight="false" outlineLevel="0" collapsed="false">
      <c r="A29" s="4" t="s">
        <v>24</v>
      </c>
      <c r="B29" s="4"/>
      <c r="C29" s="12"/>
      <c r="D29" s="13" t="n">
        <f aca="false">SUM(D11:D28)</f>
        <v>1091018.67</v>
      </c>
      <c r="E29" s="14"/>
    </row>
    <row r="30" customFormat="false" ht="13.8" hidden="false" customHeight="false" outlineLevel="0" collapsed="false">
      <c r="A30" s="15" t="s">
        <v>25</v>
      </c>
      <c r="B30" s="15"/>
      <c r="C30" s="9" t="s">
        <v>12</v>
      </c>
      <c r="D30" s="10" t="n">
        <v>44452</v>
      </c>
      <c r="E30" s="15" t="s">
        <v>26</v>
      </c>
    </row>
    <row r="31" customFormat="false" ht="13.8" hidden="false" customHeight="false" outlineLevel="0" collapsed="false">
      <c r="A31" s="4" t="s">
        <v>27</v>
      </c>
      <c r="B31" s="4"/>
      <c r="C31" s="12"/>
      <c r="D31" s="13" t="n">
        <f aca="false">SUM(D30)</f>
        <v>44452</v>
      </c>
      <c r="E31" s="4"/>
    </row>
    <row r="32" customFormat="false" ht="13.8" hidden="false" customHeight="false" outlineLevel="0" collapsed="false">
      <c r="A32" s="15" t="s">
        <v>28</v>
      </c>
      <c r="B32" s="15"/>
      <c r="C32" s="9" t="s">
        <v>12</v>
      </c>
      <c r="D32" s="10" t="n">
        <v>1449</v>
      </c>
      <c r="E32" s="15" t="s">
        <v>29</v>
      </c>
    </row>
    <row r="33" customFormat="false" ht="13.8" hidden="false" customHeight="false" outlineLevel="0" collapsed="false">
      <c r="A33" s="15"/>
      <c r="B33" s="15"/>
      <c r="C33" s="9" t="s">
        <v>12</v>
      </c>
      <c r="D33" s="10" t="n">
        <v>5580</v>
      </c>
      <c r="E33" s="15" t="s">
        <v>30</v>
      </c>
    </row>
    <row r="34" customFormat="false" ht="13.8" hidden="false" customHeight="false" outlineLevel="0" collapsed="false">
      <c r="A34" s="15"/>
      <c r="B34" s="15"/>
      <c r="C34" s="9" t="s">
        <v>12</v>
      </c>
      <c r="D34" s="10" t="n">
        <v>2232</v>
      </c>
      <c r="E34" s="15" t="s">
        <v>31</v>
      </c>
    </row>
    <row r="35" customFormat="false" ht="13.8" hidden="false" customHeight="false" outlineLevel="0" collapsed="false">
      <c r="A35" s="15"/>
      <c r="B35" s="15"/>
      <c r="C35" s="9" t="s">
        <v>22</v>
      </c>
      <c r="D35" s="10" t="n">
        <v>12822.33</v>
      </c>
      <c r="E35" s="15" t="s">
        <v>32</v>
      </c>
    </row>
    <row r="36" customFormat="false" ht="13.8" hidden="false" customHeight="false" outlineLevel="0" collapsed="false">
      <c r="A36" s="4" t="s">
        <v>33</v>
      </c>
      <c r="B36" s="4"/>
      <c r="C36" s="12"/>
      <c r="D36" s="13" t="n">
        <f aca="false">SUM(D32:D35)</f>
        <v>22083.33</v>
      </c>
      <c r="E36" s="16"/>
    </row>
    <row r="37" customFormat="false" ht="13.8" hidden="false" customHeight="false" outlineLevel="0" collapsed="false">
      <c r="A37" s="15" t="s">
        <v>34</v>
      </c>
      <c r="B37" s="15"/>
      <c r="C37" s="9" t="s">
        <v>35</v>
      </c>
      <c r="D37" s="10" t="n">
        <v>288</v>
      </c>
      <c r="E37" s="15" t="s">
        <v>36</v>
      </c>
    </row>
    <row r="38" customFormat="false" ht="13.8" hidden="false" customHeight="false" outlineLevel="0" collapsed="false">
      <c r="A38" s="15"/>
      <c r="B38" s="15"/>
      <c r="C38" s="9" t="s">
        <v>37</v>
      </c>
      <c r="D38" s="10" t="n">
        <v>288</v>
      </c>
      <c r="E38" s="15" t="s">
        <v>36</v>
      </c>
    </row>
    <row r="39" customFormat="false" ht="13.8" hidden="false" customHeight="false" outlineLevel="0" collapsed="false">
      <c r="A39" s="15"/>
      <c r="B39" s="15"/>
      <c r="C39" s="9" t="s">
        <v>38</v>
      </c>
      <c r="D39" s="10" t="n">
        <v>288</v>
      </c>
      <c r="E39" s="15" t="s">
        <v>36</v>
      </c>
    </row>
    <row r="40" customFormat="false" ht="13.8" hidden="false" customHeight="false" outlineLevel="0" collapsed="false">
      <c r="A40" s="15"/>
      <c r="B40" s="15"/>
      <c r="C40" s="9" t="s">
        <v>38</v>
      </c>
      <c r="D40" s="10" t="n">
        <v>323</v>
      </c>
      <c r="E40" s="15" t="s">
        <v>36</v>
      </c>
    </row>
    <row r="41" customFormat="false" ht="13.8" hidden="false" customHeight="false" outlineLevel="0" collapsed="false">
      <c r="A41" s="15"/>
      <c r="B41" s="15"/>
      <c r="C41" s="9" t="s">
        <v>39</v>
      </c>
      <c r="D41" s="10" t="n">
        <v>576</v>
      </c>
      <c r="E41" s="15" t="s">
        <v>36</v>
      </c>
    </row>
    <row r="42" customFormat="false" ht="13.8" hidden="false" customHeight="false" outlineLevel="0" collapsed="false">
      <c r="A42" s="15"/>
      <c r="B42" s="15"/>
      <c r="C42" s="9" t="s">
        <v>40</v>
      </c>
      <c r="D42" s="10" t="n">
        <v>288</v>
      </c>
      <c r="E42" s="15" t="s">
        <v>36</v>
      </c>
    </row>
    <row r="43" customFormat="false" ht="13.8" hidden="false" customHeight="false" outlineLevel="0" collapsed="false">
      <c r="A43" s="15"/>
      <c r="B43" s="15"/>
      <c r="C43" s="9" t="s">
        <v>41</v>
      </c>
      <c r="D43" s="10" t="n">
        <v>288</v>
      </c>
      <c r="E43" s="15" t="s">
        <v>36</v>
      </c>
    </row>
    <row r="44" customFormat="false" ht="13.8" hidden="false" customHeight="false" outlineLevel="0" collapsed="false">
      <c r="A44" s="4" t="s">
        <v>42</v>
      </c>
      <c r="B44" s="4"/>
      <c r="C44" s="12"/>
      <c r="D44" s="13" t="n">
        <f aca="false">SUM(D37:D43)</f>
        <v>2339</v>
      </c>
      <c r="E44" s="16"/>
    </row>
    <row r="45" customFormat="false" ht="13.8" hidden="false" customHeight="false" outlineLevel="0" collapsed="false">
      <c r="A45" s="15" t="s">
        <v>43</v>
      </c>
      <c r="B45" s="15"/>
      <c r="C45" s="9" t="s">
        <v>12</v>
      </c>
      <c r="D45" s="10" t="n">
        <v>32791</v>
      </c>
      <c r="E45" s="15" t="s">
        <v>44</v>
      </c>
    </row>
    <row r="46" customFormat="false" ht="13.8" hidden="false" customHeight="false" outlineLevel="0" collapsed="false">
      <c r="A46" s="4" t="s">
        <v>45</v>
      </c>
      <c r="B46" s="4"/>
      <c r="C46" s="12"/>
      <c r="D46" s="13" t="n">
        <f aca="false">SUM(D45)</f>
        <v>32791</v>
      </c>
      <c r="E46" s="4"/>
    </row>
    <row r="47" customFormat="false" ht="13.8" hidden="false" customHeight="false" outlineLevel="0" collapsed="false">
      <c r="A47" s="16" t="s">
        <v>46</v>
      </c>
      <c r="B47" s="16"/>
      <c r="C47" s="16" t="n">
        <v>10</v>
      </c>
      <c r="D47" s="17" t="n">
        <v>4514</v>
      </c>
      <c r="E47" s="16" t="s">
        <v>47</v>
      </c>
    </row>
    <row r="48" customFormat="false" ht="13.8" hidden="false" customHeight="false" outlineLevel="0" collapsed="false">
      <c r="A48" s="4" t="s">
        <v>48</v>
      </c>
      <c r="B48" s="16"/>
      <c r="C48" s="16"/>
      <c r="D48" s="18" t="n">
        <f aca="false">SUM(D47)</f>
        <v>4514</v>
      </c>
      <c r="E48" s="16"/>
    </row>
    <row r="49" customFormat="false" ht="13.8" hidden="false" customHeight="false" outlineLevel="0" collapsed="false">
      <c r="A49" s="15" t="s">
        <v>49</v>
      </c>
      <c r="B49" s="15"/>
      <c r="C49" s="9" t="s">
        <v>12</v>
      </c>
      <c r="D49" s="19" t="n">
        <v>26929</v>
      </c>
      <c r="E49" s="20" t="s">
        <v>50</v>
      </c>
    </row>
    <row r="50" customFormat="false" ht="13.8" hidden="false" customHeight="false" outlineLevel="0" collapsed="false">
      <c r="A50" s="7"/>
      <c r="B50" s="8"/>
      <c r="C50" s="9" t="s">
        <v>12</v>
      </c>
      <c r="D50" s="10" t="n">
        <v>1208</v>
      </c>
      <c r="E50" s="11" t="s">
        <v>51</v>
      </c>
    </row>
    <row r="51" customFormat="false" ht="13.8" hidden="false" customHeight="false" outlineLevel="0" collapsed="false">
      <c r="A51" s="4" t="s">
        <v>52</v>
      </c>
      <c r="B51" s="4"/>
      <c r="C51" s="12"/>
      <c r="D51" s="13" t="n">
        <f aca="false">SUM(D49:D50)</f>
        <v>28137</v>
      </c>
      <c r="E51" s="16"/>
    </row>
    <row r="52" customFormat="false" ht="13.8" hidden="false" customHeight="false" outlineLevel="0" collapsed="false"/>
    <row r="54" customFormat="false" ht="13.8" hidden="false" customHeight="false" outlineLevel="0" collapsed="false">
      <c r="A54" s="2" t="s">
        <v>53</v>
      </c>
      <c r="D54" s="3" t="n">
        <f aca="false">D29+D31+D36+D44+D46+D48+D51</f>
        <v>1225335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28.34"/>
    <col collapsed="false" customWidth="true" hidden="false" outlineLevel="0" max="2" min="2" style="0" width="15.68"/>
    <col collapsed="false" customWidth="true" hidden="false" outlineLevel="0" max="3" min="3" style="0" width="12.78"/>
    <col collapsed="false" customWidth="true" hidden="false" outlineLevel="0" max="4" min="4" style="0" width="14.28"/>
    <col collapsed="false" customWidth="true" hidden="false" outlineLevel="0" max="5" min="5" style="0" width="50.02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412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3" customFormat="false" ht="15" hidden="false" customHeight="false" outlineLevel="0" collapsed="false">
      <c r="D3" s="1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428</v>
      </c>
      <c r="C8" s="2"/>
      <c r="D8" s="3"/>
      <c r="E8" s="2"/>
    </row>
    <row r="9" customFormat="false" ht="15" hidden="false" customHeight="false" outlineLevel="0" collapsed="false">
      <c r="D9" s="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502</v>
      </c>
      <c r="C11" s="9" t="s">
        <v>12</v>
      </c>
      <c r="D11" s="10" t="n">
        <v>8322</v>
      </c>
      <c r="E11" s="11" t="s">
        <v>503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v>68578</v>
      </c>
      <c r="E12" s="11" t="s">
        <v>504</v>
      </c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v>274003</v>
      </c>
      <c r="E13" s="11" t="s">
        <v>505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v>107208</v>
      </c>
      <c r="E14" s="11" t="s">
        <v>506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v>132076</v>
      </c>
      <c r="E15" s="11" t="s">
        <v>503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v>24935</v>
      </c>
      <c r="E16" s="11" t="s">
        <v>503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f aca="false">243356-24483-45734</f>
        <v>173139</v>
      </c>
      <c r="E17" s="11" t="s">
        <v>503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f aca="false">187307-36184</f>
        <v>151123</v>
      </c>
      <c r="E18" s="11" t="s">
        <v>503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f aca="false">42038-2257</f>
        <v>39781</v>
      </c>
      <c r="E19" s="11" t="s">
        <v>503</v>
      </c>
    </row>
    <row r="20" customFormat="false" ht="13.8" hidden="false" customHeight="false" outlineLevel="0" collapsed="false">
      <c r="A20" s="7"/>
      <c r="B20" s="8"/>
      <c r="C20" s="9" t="s">
        <v>40</v>
      </c>
      <c r="D20" s="10" t="n">
        <v>2558</v>
      </c>
      <c r="E20" s="11" t="s">
        <v>507</v>
      </c>
    </row>
    <row r="21" customFormat="false" ht="13.8" hidden="false" customHeight="false" outlineLevel="0" collapsed="false">
      <c r="A21" s="7"/>
      <c r="B21" s="8"/>
      <c r="C21" s="9" t="s">
        <v>40</v>
      </c>
      <c r="D21" s="10" t="n">
        <v>3600</v>
      </c>
      <c r="E21" s="11" t="s">
        <v>20</v>
      </c>
    </row>
    <row r="22" customFormat="false" ht="13.8" hidden="false" customHeight="false" outlineLevel="0" collapsed="false">
      <c r="A22" s="7"/>
      <c r="B22" s="8"/>
      <c r="C22" s="9" t="s">
        <v>40</v>
      </c>
      <c r="D22" s="10" t="n">
        <v>1760</v>
      </c>
      <c r="E22" s="11" t="s">
        <v>20</v>
      </c>
    </row>
    <row r="23" customFormat="false" ht="13.8" hidden="false" customHeight="false" outlineLevel="0" collapsed="false">
      <c r="A23" s="7"/>
      <c r="B23" s="8"/>
      <c r="C23" s="9" t="s">
        <v>40</v>
      </c>
      <c r="D23" s="10" t="n">
        <v>170</v>
      </c>
      <c r="E23" s="11" t="s">
        <v>20</v>
      </c>
    </row>
    <row r="24" customFormat="false" ht="13.8" hidden="false" customHeight="false" outlineLevel="0" collapsed="false">
      <c r="A24" s="4" t="s">
        <v>24</v>
      </c>
      <c r="B24" s="4"/>
      <c r="C24" s="12"/>
      <c r="D24" s="13" t="n">
        <f aca="false">SUM(D11:D23)</f>
        <v>987253</v>
      </c>
      <c r="E24" s="14"/>
    </row>
    <row r="25" customFormat="false" ht="13.8" hidden="false" customHeight="false" outlineLevel="0" collapsed="false">
      <c r="A25" s="15" t="s">
        <v>25</v>
      </c>
      <c r="B25" s="15"/>
      <c r="C25" s="9" t="s">
        <v>12</v>
      </c>
      <c r="D25" s="10" t="n">
        <v>45734</v>
      </c>
      <c r="E25" s="15" t="s">
        <v>418</v>
      </c>
    </row>
    <row r="26" customFormat="false" ht="13.8" hidden="false" customHeight="false" outlineLevel="0" collapsed="false">
      <c r="A26" s="4" t="s">
        <v>27</v>
      </c>
      <c r="B26" s="4"/>
      <c r="C26" s="12"/>
      <c r="D26" s="13" t="n">
        <f aca="false">SUM(D25)</f>
        <v>45734</v>
      </c>
      <c r="E26" s="4"/>
    </row>
    <row r="27" customFormat="false" ht="13.8" hidden="false" customHeight="false" outlineLevel="0" collapsed="false">
      <c r="A27" s="15" t="s">
        <v>28</v>
      </c>
      <c r="B27" s="15"/>
      <c r="C27" s="0" t="n">
        <v>10</v>
      </c>
      <c r="D27" s="0" t="n">
        <v>1325</v>
      </c>
      <c r="E27" s="0" t="s">
        <v>508</v>
      </c>
    </row>
    <row r="28" customFormat="false" ht="13.8" hidden="false" customHeight="false" outlineLevel="0" collapsed="false">
      <c r="A28" s="15"/>
      <c r="B28" s="15"/>
      <c r="C28" s="9" t="s">
        <v>12</v>
      </c>
      <c r="D28" s="10" t="n">
        <v>5092</v>
      </c>
      <c r="E28" s="15" t="s">
        <v>420</v>
      </c>
    </row>
    <row r="29" customFormat="false" ht="13.8" hidden="false" customHeight="false" outlineLevel="0" collapsed="false">
      <c r="A29" s="15"/>
      <c r="B29" s="15"/>
      <c r="C29" s="9" t="s">
        <v>12</v>
      </c>
      <c r="D29" s="10" t="n">
        <v>2038</v>
      </c>
      <c r="E29" s="15" t="s">
        <v>509</v>
      </c>
    </row>
    <row r="30" customFormat="false" ht="13.8" hidden="false" customHeight="false" outlineLevel="0" collapsed="false">
      <c r="A30" s="15"/>
      <c r="B30" s="15"/>
      <c r="C30" s="9" t="s">
        <v>22</v>
      </c>
      <c r="D30" s="10" t="n">
        <v>11911</v>
      </c>
      <c r="E30" s="15" t="s">
        <v>510</v>
      </c>
    </row>
    <row r="31" customFormat="false" ht="13.8" hidden="false" customHeight="false" outlineLevel="0" collapsed="false">
      <c r="A31" s="4" t="s">
        <v>33</v>
      </c>
      <c r="B31" s="4"/>
      <c r="C31" s="12"/>
      <c r="D31" s="13" t="n">
        <f aca="false">SUM(D27:D30)</f>
        <v>20366</v>
      </c>
      <c r="E31" s="16"/>
    </row>
    <row r="32" customFormat="false" ht="13.8" hidden="false" customHeight="false" outlineLevel="0" collapsed="false">
      <c r="A32" s="15" t="s">
        <v>34</v>
      </c>
      <c r="B32" s="15"/>
      <c r="C32" s="9" t="s">
        <v>35</v>
      </c>
      <c r="D32" s="10" t="n">
        <v>576</v>
      </c>
      <c r="E32" s="15" t="s">
        <v>36</v>
      </c>
    </row>
    <row r="33" customFormat="false" ht="13.8" hidden="false" customHeight="false" outlineLevel="0" collapsed="false">
      <c r="A33" s="4" t="s">
        <v>42</v>
      </c>
      <c r="B33" s="4"/>
      <c r="C33" s="12"/>
      <c r="D33" s="13" t="n">
        <f aca="false">SUM(D32)</f>
        <v>576</v>
      </c>
      <c r="E33" s="16"/>
    </row>
    <row r="34" customFormat="false" ht="13.8" hidden="false" customHeight="false" outlineLevel="0" collapsed="false">
      <c r="A34" s="15" t="s">
        <v>43</v>
      </c>
      <c r="B34" s="15"/>
      <c r="C34" s="9"/>
      <c r="D34" s="10" t="n">
        <v>36184</v>
      </c>
      <c r="E34" s="15" t="s">
        <v>185</v>
      </c>
    </row>
    <row r="35" customFormat="false" ht="13.8" hidden="false" customHeight="false" outlineLevel="0" collapsed="false">
      <c r="A35" s="4" t="s">
        <v>45</v>
      </c>
      <c r="B35" s="4"/>
      <c r="C35" s="12"/>
      <c r="D35" s="13" t="n">
        <f aca="false">SUM(D34)</f>
        <v>36184</v>
      </c>
      <c r="E35" s="4"/>
    </row>
    <row r="36" customFormat="false" ht="13.8" hidden="false" customHeight="false" outlineLevel="0" collapsed="false">
      <c r="A36" s="16" t="s">
        <v>46</v>
      </c>
      <c r="B36" s="16"/>
      <c r="C36" s="16" t="n">
        <v>10</v>
      </c>
      <c r="D36" s="17" t="n">
        <v>2257</v>
      </c>
      <c r="E36" s="16" t="s">
        <v>186</v>
      </c>
    </row>
    <row r="37" s="2" customFormat="true" ht="13.8" hidden="false" customHeight="false" outlineLevel="0" collapsed="false">
      <c r="A37" s="4" t="s">
        <v>48</v>
      </c>
      <c r="B37" s="4"/>
      <c r="C37" s="4"/>
      <c r="D37" s="18" t="n">
        <f aca="false">SUM(D36)</f>
        <v>2257</v>
      </c>
      <c r="E37" s="4"/>
    </row>
    <row r="38" s="26" customFormat="true" ht="13.8" hidden="false" customHeight="false" outlineLevel="0" collapsed="false">
      <c r="A38" s="15" t="s">
        <v>511</v>
      </c>
      <c r="B38" s="15"/>
      <c r="C38" s="9" t="s">
        <v>88</v>
      </c>
      <c r="D38" s="10" t="n">
        <v>185600</v>
      </c>
      <c r="E38" s="15" t="s">
        <v>512</v>
      </c>
    </row>
    <row r="39" customFormat="false" ht="13.8" hidden="false" customHeight="false" outlineLevel="0" collapsed="false">
      <c r="A39" s="4" t="s">
        <v>513</v>
      </c>
      <c r="B39" s="4"/>
      <c r="C39" s="12"/>
      <c r="D39" s="13" t="n">
        <f aca="false">SUM(D38)</f>
        <v>185600</v>
      </c>
      <c r="E39" s="4"/>
    </row>
    <row r="40" customFormat="false" ht="13.8" hidden="false" customHeight="false" outlineLevel="0" collapsed="false">
      <c r="A40" s="15" t="s">
        <v>49</v>
      </c>
      <c r="B40" s="15"/>
      <c r="C40" s="9" t="s">
        <v>12</v>
      </c>
      <c r="D40" s="19" t="n">
        <v>24565</v>
      </c>
      <c r="E40" s="11" t="s">
        <v>425</v>
      </c>
    </row>
    <row r="41" customFormat="false" ht="13.8" hidden="false" customHeight="false" outlineLevel="0" collapsed="false">
      <c r="A41" s="7"/>
      <c r="B41" s="8"/>
      <c r="C41" s="9" t="s">
        <v>12</v>
      </c>
      <c r="D41" s="10" t="n">
        <v>24483</v>
      </c>
      <c r="E41" s="11" t="s">
        <v>426</v>
      </c>
    </row>
    <row r="42" customFormat="false" ht="13.8" hidden="false" customHeight="false" outlineLevel="0" collapsed="false">
      <c r="A42" s="4" t="s">
        <v>52</v>
      </c>
      <c r="B42" s="4"/>
      <c r="C42" s="12"/>
      <c r="D42" s="13" t="n">
        <f aca="false">SUM(D40:D41)</f>
        <v>49048</v>
      </c>
      <c r="E42" s="16"/>
    </row>
    <row r="45" customFormat="false" ht="13.8" hidden="false" customHeight="false" outlineLevel="0" collapsed="false">
      <c r="A45" s="74" t="s">
        <v>501</v>
      </c>
      <c r="D45" s="73" t="n">
        <f aca="false">D24+D26+D31+D33+D35+D37+D39+D42</f>
        <v>1327018</v>
      </c>
    </row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28.9"/>
    <col collapsed="false" customWidth="true" hidden="false" outlineLevel="0" max="2" min="2" style="0" width="17.64"/>
    <col collapsed="false" customWidth="true" hidden="false" outlineLevel="0" max="3" min="3" style="0" width="16.26"/>
    <col collapsed="false" customWidth="true" hidden="false" outlineLevel="0" max="4" min="4" style="0" width="13.43"/>
    <col collapsed="false" customWidth="true" hidden="false" outlineLevel="0" max="5" min="5" style="0" width="63.63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343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/>
      <c r="B8" s="2" t="s">
        <v>514</v>
      </c>
      <c r="C8" s="2"/>
      <c r="D8" s="59"/>
      <c r="E8" s="60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56</v>
      </c>
      <c r="B11" s="8"/>
      <c r="C11" s="9" t="s">
        <v>170</v>
      </c>
      <c r="D11" s="10" t="n">
        <v>9790.99</v>
      </c>
      <c r="E11" s="15" t="s">
        <v>515</v>
      </c>
    </row>
    <row r="12" customFormat="false" ht="13.8" hidden="false" customHeight="false" outlineLevel="0" collapsed="false">
      <c r="A12" s="7"/>
      <c r="B12" s="8"/>
      <c r="C12" s="9" t="s">
        <v>41</v>
      </c>
      <c r="D12" s="10" t="n">
        <v>870.54</v>
      </c>
      <c r="E12" s="15" t="s">
        <v>516</v>
      </c>
    </row>
    <row r="13" customFormat="false" ht="13.8" hidden="false" customHeight="false" outlineLevel="0" collapsed="false">
      <c r="A13" s="21" t="s">
        <v>58</v>
      </c>
      <c r="B13" s="5"/>
      <c r="C13" s="22"/>
      <c r="D13" s="13" t="n">
        <f aca="false">SUM(D11:D12)</f>
        <v>10661.53</v>
      </c>
      <c r="E13" s="4"/>
    </row>
    <row r="14" customFormat="false" ht="13.8" hidden="false" customHeight="false" outlineLevel="0" collapsed="false">
      <c r="A14" s="7" t="s">
        <v>59</v>
      </c>
      <c r="B14" s="8"/>
      <c r="C14" s="9" t="s">
        <v>340</v>
      </c>
      <c r="D14" s="10" t="n">
        <v>2443.9</v>
      </c>
      <c r="E14" s="15" t="s">
        <v>517</v>
      </c>
    </row>
    <row r="15" customFormat="false" ht="13.8" hidden="false" customHeight="false" outlineLevel="0" collapsed="false">
      <c r="A15" s="7"/>
      <c r="B15" s="8"/>
      <c r="C15" s="9" t="s">
        <v>170</v>
      </c>
      <c r="D15" s="10" t="n">
        <v>1634.35</v>
      </c>
      <c r="E15" s="15" t="s">
        <v>61</v>
      </c>
    </row>
    <row r="16" customFormat="false" ht="13.8" hidden="false" customHeight="false" outlineLevel="0" collapsed="false">
      <c r="A16" s="7"/>
      <c r="B16" s="8"/>
      <c r="C16" s="9" t="s">
        <v>19</v>
      </c>
      <c r="D16" s="10" t="n">
        <v>1986.43</v>
      </c>
      <c r="E16" s="15" t="s">
        <v>517</v>
      </c>
    </row>
    <row r="17" customFormat="false" ht="13.8" hidden="false" customHeight="false" outlineLevel="0" collapsed="false">
      <c r="A17" s="21" t="s">
        <v>62</v>
      </c>
      <c r="B17" s="5"/>
      <c r="C17" s="22"/>
      <c r="D17" s="13" t="n">
        <f aca="false">SUM(D14:D16)</f>
        <v>6064.68</v>
      </c>
      <c r="E17" s="4"/>
    </row>
    <row r="18" customFormat="false" ht="13.8" hidden="false" customHeight="false" outlineLevel="0" collapsed="false">
      <c r="A18" s="7" t="s">
        <v>63</v>
      </c>
      <c r="B18" s="15"/>
      <c r="C18" s="9" t="s">
        <v>170</v>
      </c>
      <c r="D18" s="10" t="n">
        <v>4810.51</v>
      </c>
      <c r="E18" s="15" t="s">
        <v>434</v>
      </c>
    </row>
    <row r="19" customFormat="false" ht="13.8" hidden="false" customHeight="false" outlineLevel="0" collapsed="false">
      <c r="A19" s="21" t="s">
        <v>65</v>
      </c>
      <c r="B19" s="4"/>
      <c r="C19" s="23"/>
      <c r="D19" s="13" t="n">
        <f aca="false">SUM(D18:D18)</f>
        <v>4810.51</v>
      </c>
      <c r="E19" s="4"/>
    </row>
    <row r="20" customFormat="false" ht="13.8" hidden="false" customHeight="false" outlineLevel="0" collapsed="false">
      <c r="A20" s="7" t="s">
        <v>66</v>
      </c>
      <c r="B20" s="15"/>
      <c r="C20" s="9" t="s">
        <v>96</v>
      </c>
      <c r="D20" s="24" t="n">
        <v>25.18</v>
      </c>
      <c r="E20" s="15" t="s">
        <v>518</v>
      </c>
    </row>
    <row r="21" customFormat="false" ht="13.8" hidden="false" customHeight="false" outlineLevel="0" collapsed="false">
      <c r="A21" s="7"/>
      <c r="B21" s="15"/>
      <c r="C21" s="9" t="s">
        <v>170</v>
      </c>
      <c r="D21" s="24" t="n">
        <v>1098.5</v>
      </c>
      <c r="E21" s="15" t="s">
        <v>519</v>
      </c>
    </row>
    <row r="22" customFormat="false" ht="13.8" hidden="false" customHeight="false" outlineLevel="0" collapsed="false">
      <c r="A22" s="7"/>
      <c r="B22" s="15"/>
      <c r="C22" s="9" t="s">
        <v>19</v>
      </c>
      <c r="D22" s="24" t="n">
        <v>25.06</v>
      </c>
      <c r="E22" s="15" t="s">
        <v>518</v>
      </c>
    </row>
    <row r="23" customFormat="false" ht="13.8" hidden="false" customHeight="false" outlineLevel="0" collapsed="false">
      <c r="A23" s="7"/>
      <c r="B23" s="15"/>
      <c r="C23" s="9" t="s">
        <v>19</v>
      </c>
      <c r="D23" s="24" t="n">
        <v>1149.54</v>
      </c>
      <c r="E23" s="15" t="s">
        <v>520</v>
      </c>
    </row>
    <row r="24" customFormat="false" ht="13.8" hidden="false" customHeight="false" outlineLevel="0" collapsed="false">
      <c r="A24" s="7"/>
      <c r="B24" s="15"/>
      <c r="C24" s="9" t="s">
        <v>41</v>
      </c>
      <c r="D24" s="24" t="n">
        <v>732.77</v>
      </c>
      <c r="E24" s="15" t="s">
        <v>521</v>
      </c>
    </row>
    <row r="25" customFormat="false" ht="13.8" hidden="false" customHeight="false" outlineLevel="0" collapsed="false">
      <c r="A25" s="7"/>
      <c r="B25" s="15"/>
      <c r="C25" s="9" t="s">
        <v>41</v>
      </c>
      <c r="D25" s="24" t="n">
        <v>271.89</v>
      </c>
      <c r="E25" s="15" t="s">
        <v>522</v>
      </c>
    </row>
    <row r="26" customFormat="false" ht="13.8" hidden="false" customHeight="false" outlineLevel="0" collapsed="false">
      <c r="A26" s="7"/>
      <c r="B26" s="15"/>
      <c r="C26" s="9" t="s">
        <v>41</v>
      </c>
      <c r="D26" s="24" t="n">
        <v>2327.59</v>
      </c>
      <c r="E26" s="15" t="s">
        <v>523</v>
      </c>
    </row>
    <row r="27" customFormat="false" ht="13.8" hidden="false" customHeight="false" outlineLevel="0" collapsed="false">
      <c r="A27" s="4" t="s">
        <v>75</v>
      </c>
      <c r="B27" s="4"/>
      <c r="C27" s="12"/>
      <c r="D27" s="13" t="n">
        <f aca="false">SUM(D20:D26)</f>
        <v>5630.53</v>
      </c>
      <c r="E27" s="15"/>
    </row>
    <row r="28" customFormat="false" ht="13.8" hidden="false" customHeight="false" outlineLevel="0" collapsed="false">
      <c r="A28" s="15" t="s">
        <v>76</v>
      </c>
      <c r="B28" s="15"/>
      <c r="C28" s="9" t="s">
        <v>252</v>
      </c>
      <c r="D28" s="10" t="n">
        <v>11.4</v>
      </c>
      <c r="E28" s="15" t="s">
        <v>524</v>
      </c>
    </row>
    <row r="29" customFormat="false" ht="13.8" hidden="false" customHeight="false" outlineLevel="0" collapsed="false">
      <c r="A29" s="15"/>
      <c r="B29" s="15"/>
      <c r="C29" s="9" t="s">
        <v>182</v>
      </c>
      <c r="D29" s="10" t="n">
        <v>25.9</v>
      </c>
      <c r="E29" s="15" t="s">
        <v>525</v>
      </c>
    </row>
    <row r="30" customFormat="false" ht="13.8" hidden="false" customHeight="false" outlineLevel="0" collapsed="false">
      <c r="A30" s="15"/>
      <c r="B30" s="15"/>
      <c r="C30" s="9" t="s">
        <v>182</v>
      </c>
      <c r="D30" s="10" t="n">
        <v>282.29</v>
      </c>
      <c r="E30" s="15" t="s">
        <v>525</v>
      </c>
    </row>
    <row r="31" customFormat="false" ht="13.8" hidden="false" customHeight="false" outlineLevel="0" collapsed="false">
      <c r="A31" s="15"/>
      <c r="B31" s="15"/>
      <c r="C31" s="9" t="s">
        <v>182</v>
      </c>
      <c r="D31" s="10" t="n">
        <v>330</v>
      </c>
      <c r="E31" s="15" t="s">
        <v>280</v>
      </c>
    </row>
    <row r="32" customFormat="false" ht="13.8" hidden="false" customHeight="false" outlineLevel="0" collapsed="false">
      <c r="A32" s="15"/>
      <c r="B32" s="15"/>
      <c r="C32" s="9" t="s">
        <v>165</v>
      </c>
      <c r="D32" s="10" t="n">
        <v>2548</v>
      </c>
      <c r="E32" s="15" t="s">
        <v>526</v>
      </c>
    </row>
    <row r="33" customFormat="false" ht="13.8" hidden="false" customHeight="false" outlineLevel="0" collapsed="false">
      <c r="A33" s="15"/>
      <c r="B33" s="15"/>
      <c r="C33" s="9" t="s">
        <v>170</v>
      </c>
      <c r="D33" s="10" t="n">
        <v>6973.71</v>
      </c>
      <c r="E33" s="15" t="s">
        <v>527</v>
      </c>
    </row>
    <row r="34" customFormat="false" ht="13.8" hidden="false" customHeight="false" outlineLevel="0" collapsed="false">
      <c r="A34" s="15"/>
      <c r="B34" s="15"/>
      <c r="C34" s="9" t="s">
        <v>184</v>
      </c>
      <c r="D34" s="10" t="n">
        <v>4369.68</v>
      </c>
      <c r="E34" s="15" t="s">
        <v>89</v>
      </c>
    </row>
    <row r="35" customFormat="false" ht="13.8" hidden="false" customHeight="false" outlineLevel="0" collapsed="false">
      <c r="A35" s="15"/>
      <c r="B35" s="15"/>
      <c r="C35" s="9" t="s">
        <v>41</v>
      </c>
      <c r="D35" s="10" t="n">
        <v>293.93</v>
      </c>
      <c r="E35" s="15" t="s">
        <v>278</v>
      </c>
    </row>
    <row r="36" customFormat="false" ht="13.8" hidden="false" customHeight="false" outlineLevel="0" collapsed="false">
      <c r="A36" s="4" t="s">
        <v>90</v>
      </c>
      <c r="B36" s="4"/>
      <c r="C36" s="12"/>
      <c r="D36" s="13" t="n">
        <f aca="false">SUM(D28:D35)</f>
        <v>14834.91</v>
      </c>
      <c r="E36" s="4"/>
    </row>
    <row r="37" customFormat="false" ht="13.8" hidden="false" customHeight="false" outlineLevel="0" collapsed="false">
      <c r="A37" s="15" t="s">
        <v>91</v>
      </c>
      <c r="B37" s="4"/>
      <c r="C37" s="9" t="s">
        <v>182</v>
      </c>
      <c r="D37" s="10" t="n">
        <v>17.77</v>
      </c>
      <c r="E37" s="15" t="s">
        <v>528</v>
      </c>
    </row>
    <row r="38" customFormat="false" ht="13.8" hidden="false" customHeight="false" outlineLevel="0" collapsed="false">
      <c r="A38" s="15"/>
      <c r="B38" s="4"/>
      <c r="C38" s="9" t="s">
        <v>182</v>
      </c>
      <c r="D38" s="10" t="n">
        <v>21600</v>
      </c>
      <c r="E38" s="15" t="s">
        <v>529</v>
      </c>
    </row>
    <row r="39" customFormat="false" ht="13.8" hidden="false" customHeight="false" outlineLevel="0" collapsed="false">
      <c r="A39" s="15"/>
      <c r="B39" s="4"/>
      <c r="C39" s="9" t="s">
        <v>182</v>
      </c>
      <c r="D39" s="10" t="n">
        <v>305</v>
      </c>
      <c r="E39" s="15" t="s">
        <v>530</v>
      </c>
    </row>
    <row r="40" customFormat="false" ht="13.8" hidden="false" customHeight="false" outlineLevel="0" collapsed="false">
      <c r="A40" s="15"/>
      <c r="B40" s="4"/>
      <c r="C40" s="9" t="s">
        <v>182</v>
      </c>
      <c r="D40" s="10" t="n">
        <v>21.81</v>
      </c>
      <c r="E40" s="15" t="s">
        <v>531</v>
      </c>
    </row>
    <row r="41" customFormat="false" ht="13.8" hidden="false" customHeight="false" outlineLevel="0" collapsed="false">
      <c r="A41" s="15"/>
      <c r="B41" s="4"/>
      <c r="C41" s="9" t="s">
        <v>182</v>
      </c>
      <c r="D41" s="10" t="n">
        <v>3.32</v>
      </c>
      <c r="E41" s="15" t="s">
        <v>532</v>
      </c>
    </row>
    <row r="42" customFormat="false" ht="13.8" hidden="false" customHeight="false" outlineLevel="0" collapsed="false">
      <c r="A42" s="15"/>
      <c r="B42" s="4"/>
      <c r="C42" s="9" t="s">
        <v>182</v>
      </c>
      <c r="D42" s="10" t="n">
        <v>134.91</v>
      </c>
      <c r="E42" s="15" t="s">
        <v>533</v>
      </c>
    </row>
    <row r="43" customFormat="false" ht="13.8" hidden="false" customHeight="false" outlineLevel="0" collapsed="false">
      <c r="A43" s="15"/>
      <c r="B43" s="4"/>
      <c r="C43" s="9" t="s">
        <v>182</v>
      </c>
      <c r="D43" s="10" t="n">
        <v>280.86</v>
      </c>
      <c r="E43" s="15" t="s">
        <v>534</v>
      </c>
    </row>
    <row r="44" customFormat="false" ht="13.8" hidden="false" customHeight="false" outlineLevel="0" collapsed="false">
      <c r="A44" s="15"/>
      <c r="B44" s="4"/>
      <c r="C44" s="9" t="s">
        <v>182</v>
      </c>
      <c r="D44" s="10" t="n">
        <v>23.34</v>
      </c>
      <c r="E44" s="15" t="s">
        <v>535</v>
      </c>
    </row>
    <row r="45" customFormat="false" ht="13.8" hidden="false" customHeight="false" outlineLevel="0" collapsed="false">
      <c r="A45" s="15"/>
      <c r="B45" s="4"/>
      <c r="C45" s="9" t="s">
        <v>182</v>
      </c>
      <c r="D45" s="10" t="n">
        <v>10.03</v>
      </c>
      <c r="E45" s="15" t="s">
        <v>536</v>
      </c>
    </row>
    <row r="46" customFormat="false" ht="13.8" hidden="false" customHeight="false" outlineLevel="0" collapsed="false">
      <c r="A46" s="15"/>
      <c r="B46" s="4"/>
      <c r="C46" s="9" t="s">
        <v>12</v>
      </c>
      <c r="D46" s="10" t="n">
        <v>19742.1</v>
      </c>
      <c r="E46" s="15" t="s">
        <v>92</v>
      </c>
    </row>
    <row r="47" customFormat="false" ht="13.8" hidden="false" customHeight="false" outlineLevel="0" collapsed="false">
      <c r="A47" s="15"/>
      <c r="B47" s="4"/>
      <c r="C47" s="9" t="s">
        <v>167</v>
      </c>
      <c r="D47" s="10" t="n">
        <v>1428</v>
      </c>
      <c r="E47" s="15" t="s">
        <v>537</v>
      </c>
    </row>
    <row r="48" customFormat="false" ht="13.8" hidden="false" customHeight="false" outlineLevel="0" collapsed="false">
      <c r="A48" s="15"/>
      <c r="B48" s="4"/>
      <c r="C48" s="9" t="s">
        <v>96</v>
      </c>
      <c r="D48" s="10" t="n">
        <v>63.53</v>
      </c>
      <c r="E48" s="15" t="s">
        <v>538</v>
      </c>
    </row>
    <row r="49" customFormat="false" ht="13.8" hidden="false" customHeight="false" outlineLevel="0" collapsed="false">
      <c r="A49" s="15"/>
      <c r="B49" s="4"/>
      <c r="C49" s="9" t="s">
        <v>96</v>
      </c>
      <c r="D49" s="10" t="n">
        <v>128.11</v>
      </c>
      <c r="E49" s="15" t="s">
        <v>539</v>
      </c>
    </row>
    <row r="50" customFormat="false" ht="13.8" hidden="false" customHeight="false" outlineLevel="0" collapsed="false">
      <c r="A50" s="15"/>
      <c r="B50" s="4"/>
      <c r="C50" s="9" t="s">
        <v>96</v>
      </c>
      <c r="D50" s="10" t="n">
        <v>17.77</v>
      </c>
      <c r="E50" s="15" t="s">
        <v>528</v>
      </c>
    </row>
    <row r="51" customFormat="false" ht="13.8" hidden="false" customHeight="false" outlineLevel="0" collapsed="false">
      <c r="A51" s="15"/>
      <c r="B51" s="4"/>
      <c r="C51" s="9" t="s">
        <v>96</v>
      </c>
      <c r="D51" s="10" t="n">
        <v>104.09</v>
      </c>
      <c r="E51" s="15" t="s">
        <v>540</v>
      </c>
    </row>
    <row r="52" customFormat="false" ht="13.8" hidden="false" customHeight="false" outlineLevel="0" collapsed="false">
      <c r="A52" s="15"/>
      <c r="B52" s="4"/>
      <c r="C52" s="9" t="s">
        <v>170</v>
      </c>
      <c r="D52" s="10" t="n">
        <v>1904</v>
      </c>
      <c r="E52" s="15" t="s">
        <v>379</v>
      </c>
    </row>
    <row r="53" customFormat="false" ht="13.8" hidden="false" customHeight="false" outlineLevel="0" collapsed="false">
      <c r="A53" s="15"/>
      <c r="B53" s="4"/>
      <c r="C53" s="9" t="s">
        <v>170</v>
      </c>
      <c r="D53" s="10" t="n">
        <v>7021</v>
      </c>
      <c r="E53" s="15" t="s">
        <v>229</v>
      </c>
    </row>
    <row r="54" customFormat="false" ht="13.8" hidden="false" customHeight="false" outlineLevel="0" collapsed="false">
      <c r="A54" s="15"/>
      <c r="B54" s="4"/>
      <c r="C54" s="9" t="s">
        <v>170</v>
      </c>
      <c r="D54" s="10" t="n">
        <v>19742.1</v>
      </c>
      <c r="E54" s="15" t="s">
        <v>92</v>
      </c>
    </row>
    <row r="55" customFormat="false" ht="13.8" hidden="false" customHeight="false" outlineLevel="0" collapsed="false">
      <c r="A55" s="15"/>
      <c r="B55" s="4"/>
      <c r="C55" s="9" t="s">
        <v>170</v>
      </c>
      <c r="D55" s="10" t="n">
        <v>410.41</v>
      </c>
      <c r="E55" s="15" t="s">
        <v>541</v>
      </c>
    </row>
    <row r="56" customFormat="false" ht="13.8" hidden="false" customHeight="false" outlineLevel="0" collapsed="false">
      <c r="A56" s="16"/>
      <c r="B56" s="15"/>
      <c r="C56" s="9" t="s">
        <v>170</v>
      </c>
      <c r="D56" s="10" t="n">
        <v>18778.49</v>
      </c>
      <c r="E56" s="15" t="s">
        <v>97</v>
      </c>
    </row>
    <row r="57" customFormat="false" ht="13.8" hidden="false" customHeight="false" outlineLevel="0" collapsed="false">
      <c r="A57" s="15"/>
      <c r="B57" s="15"/>
      <c r="C57" s="9" t="s">
        <v>41</v>
      </c>
      <c r="D57" s="10" t="n">
        <v>1119</v>
      </c>
      <c r="E57" s="15" t="s">
        <v>542</v>
      </c>
    </row>
    <row r="58" customFormat="false" ht="13.8" hidden="false" customHeight="false" outlineLevel="0" collapsed="false">
      <c r="A58" s="15"/>
      <c r="B58" s="15"/>
      <c r="C58" s="9" t="s">
        <v>41</v>
      </c>
      <c r="D58" s="10" t="n">
        <v>16559.29</v>
      </c>
      <c r="E58" s="15" t="s">
        <v>543</v>
      </c>
    </row>
    <row r="59" customFormat="false" ht="13.8" hidden="false" customHeight="false" outlineLevel="0" collapsed="false">
      <c r="A59" s="15"/>
      <c r="B59" s="15"/>
      <c r="C59" s="9" t="s">
        <v>41</v>
      </c>
      <c r="D59" s="10" t="n">
        <v>5.73</v>
      </c>
      <c r="E59" s="15" t="s">
        <v>544</v>
      </c>
    </row>
    <row r="60" customFormat="false" ht="13.8" hidden="false" customHeight="false" outlineLevel="0" collapsed="false">
      <c r="A60" s="15"/>
      <c r="B60" s="15"/>
      <c r="C60" s="9" t="s">
        <v>41</v>
      </c>
      <c r="D60" s="10" t="n">
        <v>194.64</v>
      </c>
      <c r="E60" s="15" t="s">
        <v>545</v>
      </c>
    </row>
    <row r="61" customFormat="false" ht="13.8" hidden="false" customHeight="false" outlineLevel="0" collapsed="false">
      <c r="A61" s="15"/>
      <c r="B61" s="15"/>
      <c r="C61" s="9" t="s">
        <v>41</v>
      </c>
      <c r="D61" s="10" t="n">
        <v>36.67</v>
      </c>
      <c r="E61" s="15" t="s">
        <v>546</v>
      </c>
    </row>
    <row r="62" customFormat="false" ht="13.8" hidden="false" customHeight="false" outlineLevel="0" collapsed="false">
      <c r="A62" s="15"/>
      <c r="B62" s="15"/>
      <c r="C62" s="9" t="s">
        <v>41</v>
      </c>
      <c r="D62" s="10" t="n">
        <v>189.71</v>
      </c>
      <c r="E62" s="15" t="s">
        <v>534</v>
      </c>
    </row>
    <row r="63" customFormat="false" ht="13.8" hidden="false" customHeight="false" outlineLevel="0" collapsed="false">
      <c r="A63" s="15"/>
      <c r="B63" s="15"/>
      <c r="C63" s="9" t="s">
        <v>41</v>
      </c>
      <c r="D63" s="10" t="n">
        <v>23.35</v>
      </c>
      <c r="E63" s="15" t="s">
        <v>547</v>
      </c>
    </row>
    <row r="64" customFormat="false" ht="13.8" hidden="false" customHeight="false" outlineLevel="0" collapsed="false">
      <c r="A64" s="15"/>
      <c r="B64" s="15"/>
      <c r="C64" s="9" t="s">
        <v>41</v>
      </c>
      <c r="D64" s="10" t="n">
        <v>10.11</v>
      </c>
      <c r="E64" s="15" t="s">
        <v>548</v>
      </c>
    </row>
    <row r="65" customFormat="false" ht="13.8" hidden="false" customHeight="false" outlineLevel="0" collapsed="false">
      <c r="A65" s="15"/>
      <c r="B65" s="15"/>
      <c r="C65" s="9" t="s">
        <v>22</v>
      </c>
      <c r="D65" s="10" t="n">
        <v>14875</v>
      </c>
      <c r="E65" s="15" t="s">
        <v>549</v>
      </c>
    </row>
    <row r="66" customFormat="false" ht="13.8" hidden="false" customHeight="false" outlineLevel="0" collapsed="false">
      <c r="A66" s="4" t="s">
        <v>119</v>
      </c>
      <c r="B66" s="4"/>
      <c r="C66" s="12"/>
      <c r="D66" s="13" t="n">
        <f aca="false">SUM(D37:D65)</f>
        <v>124750.14</v>
      </c>
      <c r="E66" s="16"/>
    </row>
    <row r="67" customFormat="false" ht="13.8" hidden="false" customHeight="false" outlineLevel="0" collapsed="false">
      <c r="A67" s="45" t="s">
        <v>230</v>
      </c>
      <c r="B67" s="4"/>
      <c r="C67" s="56" t="s">
        <v>96</v>
      </c>
      <c r="D67" s="57" t="n">
        <v>15473.41</v>
      </c>
      <c r="E67" s="16" t="s">
        <v>305</v>
      </c>
    </row>
    <row r="68" customFormat="false" ht="13.8" hidden="false" customHeight="false" outlineLevel="0" collapsed="false">
      <c r="A68" s="4" t="s">
        <v>232</v>
      </c>
      <c r="B68" s="4"/>
      <c r="C68" s="12"/>
      <c r="D68" s="13" t="n">
        <f aca="false">SUM(D67:D67)</f>
        <v>15473.41</v>
      </c>
      <c r="E68" s="16"/>
    </row>
    <row r="69" customFormat="false" ht="13.8" hidden="false" customHeight="false" outlineLevel="0" collapsed="false">
      <c r="A69" s="15" t="s">
        <v>120</v>
      </c>
      <c r="B69" s="15"/>
      <c r="C69" s="9" t="s">
        <v>182</v>
      </c>
      <c r="D69" s="10" t="n">
        <v>105</v>
      </c>
      <c r="E69" s="15" t="s">
        <v>307</v>
      </c>
    </row>
    <row r="70" customFormat="false" ht="13.8" hidden="false" customHeight="false" outlineLevel="0" collapsed="false">
      <c r="A70" s="15"/>
      <c r="B70" s="15"/>
      <c r="C70" s="9" t="s">
        <v>182</v>
      </c>
      <c r="D70" s="10" t="n">
        <v>792.16</v>
      </c>
      <c r="E70" s="15" t="s">
        <v>307</v>
      </c>
    </row>
    <row r="71" customFormat="false" ht="13.8" hidden="false" customHeight="false" outlineLevel="0" collapsed="false">
      <c r="A71" s="15"/>
      <c r="B71" s="15"/>
      <c r="C71" s="9" t="s">
        <v>12</v>
      </c>
      <c r="D71" s="10" t="n">
        <v>140</v>
      </c>
      <c r="E71" s="15" t="s">
        <v>306</v>
      </c>
    </row>
    <row r="72" customFormat="false" ht="13.8" hidden="false" customHeight="false" outlineLevel="0" collapsed="false">
      <c r="A72" s="15"/>
      <c r="B72" s="15"/>
      <c r="C72" s="9" t="s">
        <v>12</v>
      </c>
      <c r="D72" s="10" t="n">
        <v>411.65</v>
      </c>
      <c r="E72" s="15" t="s">
        <v>307</v>
      </c>
    </row>
    <row r="73" customFormat="false" ht="13.8" hidden="false" customHeight="false" outlineLevel="0" collapsed="false">
      <c r="A73" s="15"/>
      <c r="B73" s="15"/>
      <c r="C73" s="9" t="s">
        <v>340</v>
      </c>
      <c r="D73" s="10" t="n">
        <v>263.52</v>
      </c>
      <c r="E73" s="15" t="s">
        <v>307</v>
      </c>
    </row>
    <row r="74" customFormat="false" ht="13.8" hidden="false" customHeight="false" outlineLevel="0" collapsed="false">
      <c r="A74" s="15"/>
      <c r="B74" s="15"/>
      <c r="C74" s="9" t="s">
        <v>19</v>
      </c>
      <c r="D74" s="10" t="n">
        <v>301.56</v>
      </c>
      <c r="E74" s="15" t="s">
        <v>307</v>
      </c>
    </row>
    <row r="75" customFormat="false" ht="13.8" hidden="false" customHeight="false" outlineLevel="0" collapsed="false">
      <c r="A75" s="15"/>
      <c r="B75" s="15"/>
      <c r="C75" s="9" t="s">
        <v>19</v>
      </c>
      <c r="D75" s="10" t="n">
        <v>351.86</v>
      </c>
      <c r="E75" s="15" t="s">
        <v>307</v>
      </c>
    </row>
    <row r="76" customFormat="false" ht="13.8" hidden="false" customHeight="false" outlineLevel="0" collapsed="false">
      <c r="A76" s="15"/>
      <c r="B76" s="15"/>
      <c r="C76" s="9" t="s">
        <v>19</v>
      </c>
      <c r="D76" s="10" t="n">
        <v>577.46</v>
      </c>
      <c r="E76" s="15" t="s">
        <v>307</v>
      </c>
    </row>
    <row r="77" customFormat="false" ht="13.8" hidden="false" customHeight="false" outlineLevel="0" collapsed="false">
      <c r="A77" s="15"/>
      <c r="B77" s="15"/>
      <c r="C77" s="9" t="s">
        <v>19</v>
      </c>
      <c r="D77" s="10" t="n">
        <v>198.38</v>
      </c>
      <c r="E77" s="15" t="s">
        <v>307</v>
      </c>
    </row>
    <row r="78" customFormat="false" ht="13.8" hidden="false" customHeight="false" outlineLevel="0" collapsed="false">
      <c r="A78" s="15"/>
      <c r="B78" s="15"/>
      <c r="C78" s="9" t="s">
        <v>19</v>
      </c>
      <c r="D78" s="10" t="n">
        <v>26</v>
      </c>
      <c r="E78" s="15" t="s">
        <v>550</v>
      </c>
    </row>
    <row r="79" customFormat="false" ht="13.8" hidden="false" customHeight="false" outlineLevel="0" collapsed="false">
      <c r="A79" s="15"/>
      <c r="B79" s="15"/>
      <c r="C79" s="9" t="s">
        <v>72</v>
      </c>
      <c r="D79" s="10" t="n">
        <v>961.43</v>
      </c>
      <c r="E79" s="15" t="s">
        <v>307</v>
      </c>
    </row>
    <row r="80" customFormat="false" ht="13.8" hidden="false" customHeight="false" outlineLevel="0" collapsed="false">
      <c r="A80" s="15"/>
      <c r="B80" s="15"/>
      <c r="C80" s="9" t="s">
        <v>184</v>
      </c>
      <c r="D80" s="10" t="n">
        <v>265.95</v>
      </c>
      <c r="E80" s="15" t="s">
        <v>307</v>
      </c>
    </row>
    <row r="81" customFormat="false" ht="13.8" hidden="false" customHeight="false" outlineLevel="0" collapsed="false">
      <c r="A81" s="15"/>
      <c r="B81" s="15"/>
      <c r="C81" s="9" t="s">
        <v>41</v>
      </c>
      <c r="D81" s="10" t="n">
        <v>300.53</v>
      </c>
      <c r="E81" s="15" t="s">
        <v>307</v>
      </c>
    </row>
    <row r="82" customFormat="false" ht="13.8" hidden="false" customHeight="false" outlineLevel="0" collapsed="false">
      <c r="A82" s="4" t="s">
        <v>124</v>
      </c>
      <c r="B82" s="4"/>
      <c r="C82" s="12"/>
      <c r="D82" s="13" t="n">
        <f aca="false">SUM(D69:D81)</f>
        <v>4695.5</v>
      </c>
      <c r="E82" s="4"/>
    </row>
    <row r="83" customFormat="false" ht="13.8" hidden="false" customHeight="false" outlineLevel="0" collapsed="false">
      <c r="A83" s="15" t="s">
        <v>125</v>
      </c>
      <c r="B83" s="15"/>
      <c r="C83" s="9"/>
      <c r="D83" s="10" t="n">
        <v>276.51</v>
      </c>
      <c r="E83" s="15" t="s">
        <v>234</v>
      </c>
    </row>
    <row r="84" customFormat="false" ht="13.8" hidden="false" customHeight="false" outlineLevel="0" collapsed="false">
      <c r="A84" s="4" t="s">
        <v>127</v>
      </c>
      <c r="B84" s="4"/>
      <c r="C84" s="12"/>
      <c r="D84" s="13" t="n">
        <f aca="false">SUM(D83)</f>
        <v>276.51</v>
      </c>
      <c r="E84" s="4"/>
    </row>
    <row r="85" customFormat="false" ht="13.8" hidden="false" customHeight="false" outlineLevel="0" collapsed="false">
      <c r="A85" s="11" t="n">
        <v>20.25</v>
      </c>
      <c r="B85" s="15"/>
      <c r="C85" s="9" t="s">
        <v>252</v>
      </c>
      <c r="D85" s="10" t="n">
        <v>3121</v>
      </c>
      <c r="E85" s="15" t="s">
        <v>551</v>
      </c>
    </row>
    <row r="86" customFormat="false" ht="13.8" hidden="false" customHeight="false" outlineLevel="0" collapsed="false">
      <c r="A86" s="11"/>
      <c r="B86" s="15"/>
      <c r="C86" s="9" t="s">
        <v>252</v>
      </c>
      <c r="D86" s="10" t="n">
        <v>7667.14</v>
      </c>
      <c r="E86" s="15" t="s">
        <v>552</v>
      </c>
    </row>
    <row r="87" customFormat="false" ht="13.8" hidden="false" customHeight="false" outlineLevel="0" collapsed="false">
      <c r="A87" s="11"/>
      <c r="B87" s="15"/>
      <c r="C87" s="9" t="s">
        <v>252</v>
      </c>
      <c r="D87" s="10" t="n">
        <v>3352</v>
      </c>
      <c r="E87" s="15" t="s">
        <v>553</v>
      </c>
    </row>
    <row r="88" customFormat="false" ht="13.8" hidden="false" customHeight="false" outlineLevel="0" collapsed="false">
      <c r="A88" s="11"/>
      <c r="B88" s="15"/>
      <c r="C88" s="9" t="s">
        <v>182</v>
      </c>
      <c r="D88" s="10" t="n">
        <v>4760</v>
      </c>
      <c r="E88" s="15" t="s">
        <v>554</v>
      </c>
    </row>
    <row r="89" customFormat="false" ht="13.8" hidden="false" customHeight="false" outlineLevel="0" collapsed="false">
      <c r="A89" s="11"/>
      <c r="B89" s="15"/>
      <c r="C89" s="9" t="s">
        <v>182</v>
      </c>
      <c r="D89" s="10" t="n">
        <v>13000</v>
      </c>
      <c r="E89" s="15" t="s">
        <v>555</v>
      </c>
    </row>
    <row r="90" customFormat="false" ht="13.8" hidden="false" customHeight="false" outlineLevel="0" collapsed="false">
      <c r="A90" s="11"/>
      <c r="B90" s="15"/>
      <c r="C90" s="9" t="s">
        <v>12</v>
      </c>
      <c r="D90" s="10" t="n">
        <v>9385.9</v>
      </c>
      <c r="E90" s="15" t="s">
        <v>556</v>
      </c>
    </row>
    <row r="91" customFormat="false" ht="13.8" hidden="false" customHeight="false" outlineLevel="0" collapsed="false">
      <c r="A91" s="11"/>
      <c r="B91" s="15"/>
      <c r="C91" s="9" t="s">
        <v>167</v>
      </c>
      <c r="D91" s="10" t="n">
        <v>2811.11</v>
      </c>
      <c r="E91" s="15" t="s">
        <v>557</v>
      </c>
    </row>
    <row r="92" customFormat="false" ht="13.8" hidden="false" customHeight="false" outlineLevel="0" collapsed="false">
      <c r="A92" s="11"/>
      <c r="B92" s="15"/>
      <c r="C92" s="9" t="s">
        <v>39</v>
      </c>
      <c r="D92" s="10" t="n">
        <v>25098</v>
      </c>
      <c r="E92" s="15" t="s">
        <v>558</v>
      </c>
    </row>
    <row r="93" customFormat="false" ht="13.8" hidden="false" customHeight="false" outlineLevel="0" collapsed="false">
      <c r="A93" s="11"/>
      <c r="B93" s="15"/>
      <c r="C93" s="9" t="s">
        <v>72</v>
      </c>
      <c r="D93" s="10" t="n">
        <v>3794.88</v>
      </c>
      <c r="E93" s="15" t="s">
        <v>559</v>
      </c>
    </row>
    <row r="94" customFormat="false" ht="13.8" hidden="false" customHeight="false" outlineLevel="0" collapsed="false">
      <c r="A94" s="4" t="s">
        <v>131</v>
      </c>
      <c r="B94" s="4"/>
      <c r="C94" s="12"/>
      <c r="D94" s="13" t="n">
        <f aca="false">SUM(D85:D93)</f>
        <v>72990.03</v>
      </c>
      <c r="E94" s="4"/>
    </row>
    <row r="95" customFormat="false" ht="13.8" hidden="false" customHeight="false" outlineLevel="0" collapsed="false">
      <c r="A95" s="15" t="s">
        <v>243</v>
      </c>
      <c r="B95" s="15"/>
      <c r="C95" s="9" t="s">
        <v>19</v>
      </c>
      <c r="D95" s="10" t="n">
        <v>1625.47</v>
      </c>
      <c r="E95" s="15" t="s">
        <v>560</v>
      </c>
    </row>
    <row r="96" customFormat="false" ht="13.8" hidden="false" customHeight="false" outlineLevel="0" collapsed="false">
      <c r="A96" s="4" t="s">
        <v>245</v>
      </c>
      <c r="B96" s="4"/>
      <c r="C96" s="12"/>
      <c r="D96" s="13" t="n">
        <f aca="false">SUM(D95)</f>
        <v>1625.47</v>
      </c>
      <c r="E96" s="4"/>
    </row>
    <row r="97" customFormat="false" ht="13.8" hidden="false" customHeight="false" outlineLevel="0" collapsed="false">
      <c r="A97" s="15" t="s">
        <v>132</v>
      </c>
      <c r="B97" s="15"/>
      <c r="C97" s="9" t="s">
        <v>96</v>
      </c>
      <c r="D97" s="10" t="n">
        <v>273.7</v>
      </c>
      <c r="E97" s="15" t="s">
        <v>247</v>
      </c>
    </row>
    <row r="98" customFormat="false" ht="13.8" hidden="false" customHeight="false" outlineLevel="0" collapsed="false">
      <c r="A98" s="4" t="s">
        <v>134</v>
      </c>
      <c r="B98" s="4"/>
      <c r="C98" s="12"/>
      <c r="D98" s="13" t="n">
        <f aca="false">SUM(D97)</f>
        <v>273.7</v>
      </c>
      <c r="E98" s="4"/>
    </row>
    <row r="99" customFormat="false" ht="13.8" hidden="false" customHeight="false" outlineLevel="0" collapsed="false">
      <c r="A99" s="15" t="s">
        <v>135</v>
      </c>
      <c r="B99" s="15"/>
      <c r="C99" s="9" t="s">
        <v>340</v>
      </c>
      <c r="D99" s="10" t="n">
        <v>117.03</v>
      </c>
      <c r="E99" s="15" t="s">
        <v>561</v>
      </c>
    </row>
    <row r="100" customFormat="false" ht="13.8" hidden="false" customHeight="false" outlineLevel="0" collapsed="false">
      <c r="A100" s="15"/>
      <c r="B100" s="15"/>
      <c r="C100" s="9" t="s">
        <v>19</v>
      </c>
      <c r="D100" s="10" t="n">
        <v>62.71</v>
      </c>
      <c r="E100" s="15" t="s">
        <v>562</v>
      </c>
    </row>
    <row r="101" customFormat="false" ht="13.8" hidden="false" customHeight="false" outlineLevel="0" collapsed="false">
      <c r="A101" s="15"/>
      <c r="B101" s="15"/>
      <c r="C101" s="9" t="s">
        <v>41</v>
      </c>
      <c r="D101" s="10" t="n">
        <v>2000</v>
      </c>
      <c r="E101" s="15" t="s">
        <v>396</v>
      </c>
    </row>
    <row r="102" customFormat="false" ht="13.8" hidden="false" customHeight="false" outlineLevel="0" collapsed="false">
      <c r="A102" s="15"/>
      <c r="B102" s="15"/>
      <c r="C102" s="9" t="s">
        <v>12</v>
      </c>
      <c r="D102" s="10" t="n">
        <v>20</v>
      </c>
      <c r="E102" s="15" t="s">
        <v>250</v>
      </c>
    </row>
    <row r="103" customFormat="false" ht="13.8" hidden="false" customHeight="false" outlineLevel="0" collapsed="false">
      <c r="A103" s="15"/>
      <c r="B103" s="15"/>
      <c r="C103" s="9" t="s">
        <v>19</v>
      </c>
      <c r="D103" s="10" t="n">
        <v>20</v>
      </c>
      <c r="E103" s="15" t="s">
        <v>250</v>
      </c>
    </row>
    <row r="104" customFormat="false" ht="13.8" hidden="false" customHeight="false" outlineLevel="0" collapsed="false">
      <c r="A104" s="4" t="s">
        <v>141</v>
      </c>
      <c r="B104" s="4"/>
      <c r="C104" s="12"/>
      <c r="D104" s="13" t="n">
        <f aca="false">SUM(D99:D103)</f>
        <v>2219.74</v>
      </c>
      <c r="E104" s="4"/>
    </row>
    <row r="105" customFormat="false" ht="13.8" hidden="false" customHeight="false" outlineLevel="0" collapsed="false">
      <c r="A105" s="11" t="n">
        <v>59.17</v>
      </c>
      <c r="B105" s="15"/>
      <c r="C105" s="9"/>
      <c r="D105" s="10"/>
      <c r="E105" s="15"/>
    </row>
    <row r="106" customFormat="false" ht="13.8" hidden="false" customHeight="false" outlineLevel="0" collapsed="false">
      <c r="A106" s="11"/>
      <c r="B106" s="15"/>
      <c r="C106" s="9" t="s">
        <v>182</v>
      </c>
      <c r="D106" s="10" t="n">
        <v>410272.62</v>
      </c>
      <c r="E106" s="15" t="s">
        <v>494</v>
      </c>
    </row>
    <row r="107" customFormat="false" ht="13.8" hidden="false" customHeight="false" outlineLevel="0" collapsed="false">
      <c r="A107" s="11"/>
      <c r="B107" s="15"/>
      <c r="C107" s="9" t="s">
        <v>12</v>
      </c>
      <c r="D107" s="10" t="n">
        <v>175513.47</v>
      </c>
      <c r="E107" s="15" t="s">
        <v>494</v>
      </c>
    </row>
    <row r="108" customFormat="false" ht="13.8" hidden="false" customHeight="false" outlineLevel="0" collapsed="false">
      <c r="A108" s="11"/>
      <c r="B108" s="15"/>
      <c r="C108" s="9" t="s">
        <v>12</v>
      </c>
      <c r="D108" s="10" t="n">
        <v>55124.13</v>
      </c>
      <c r="E108" s="15" t="s">
        <v>494</v>
      </c>
    </row>
    <row r="109" customFormat="false" ht="13.8" hidden="false" customHeight="false" outlineLevel="0" collapsed="false">
      <c r="A109" s="11"/>
      <c r="B109" s="15"/>
      <c r="C109" s="9" t="s">
        <v>96</v>
      </c>
      <c r="D109" s="10" t="n">
        <v>3479.26</v>
      </c>
      <c r="E109" s="15" t="s">
        <v>254</v>
      </c>
    </row>
    <row r="110" customFormat="false" ht="13.8" hidden="false" customHeight="false" outlineLevel="0" collapsed="false">
      <c r="A110" s="11"/>
      <c r="B110" s="15"/>
      <c r="C110" s="9" t="s">
        <v>96</v>
      </c>
      <c r="D110" s="10" t="n">
        <v>-2021.08</v>
      </c>
      <c r="E110" s="15" t="s">
        <v>563</v>
      </c>
    </row>
    <row r="111" customFormat="false" ht="13.8" hidden="false" customHeight="false" outlineLevel="0" collapsed="false">
      <c r="A111" s="11"/>
      <c r="B111" s="15"/>
      <c r="C111" s="9" t="s">
        <v>72</v>
      </c>
      <c r="D111" s="10" t="n">
        <v>6047.06</v>
      </c>
      <c r="E111" s="15" t="s">
        <v>20</v>
      </c>
    </row>
    <row r="112" customFormat="false" ht="13.8" hidden="false" customHeight="false" outlineLevel="0" collapsed="false">
      <c r="A112" s="27" t="s">
        <v>151</v>
      </c>
      <c r="B112" s="4"/>
      <c r="C112" s="12"/>
      <c r="D112" s="13" t="n">
        <f aca="false">SUM(D105:D111)</f>
        <v>648415.46</v>
      </c>
      <c r="E112" s="15"/>
    </row>
    <row r="113" customFormat="false" ht="13.8" hidden="false" customHeight="false" outlineLevel="0" collapsed="false">
      <c r="A113" s="28" t="s">
        <v>152</v>
      </c>
      <c r="B113" s="15"/>
      <c r="C113" s="9" t="s">
        <v>167</v>
      </c>
      <c r="D113" s="10" t="n">
        <v>6666</v>
      </c>
      <c r="E113" s="15" t="s">
        <v>564</v>
      </c>
    </row>
    <row r="114" customFormat="false" ht="13.8" hidden="false" customHeight="false" outlineLevel="0" collapsed="false">
      <c r="A114" s="29" t="s">
        <v>154</v>
      </c>
      <c r="B114" s="15"/>
      <c r="C114" s="9"/>
      <c r="D114" s="13" t="n">
        <f aca="false">SUM(D113)</f>
        <v>6666</v>
      </c>
      <c r="E114" s="15"/>
    </row>
    <row r="115" customFormat="false" ht="13.8" hidden="false" customHeight="false" outlineLevel="0" collapsed="false">
      <c r="A115" s="28" t="n">
        <v>65.01</v>
      </c>
      <c r="B115" s="15"/>
      <c r="C115" s="9"/>
      <c r="D115" s="10" t="n">
        <v>7185517.19</v>
      </c>
      <c r="E115" s="15" t="s">
        <v>498</v>
      </c>
    </row>
    <row r="116" customFormat="false" ht="13.8" hidden="false" customHeight="false" outlineLevel="0" collapsed="false">
      <c r="A116" s="29" t="s">
        <v>156</v>
      </c>
      <c r="B116" s="15"/>
      <c r="C116" s="9"/>
      <c r="D116" s="13" t="n">
        <f aca="false">SUM(D115)</f>
        <v>7185517.19</v>
      </c>
      <c r="E116" s="15"/>
    </row>
    <row r="117" customFormat="false" ht="13.8" hidden="false" customHeight="false" outlineLevel="0" collapsed="false">
      <c r="A117" s="28" t="s">
        <v>157</v>
      </c>
      <c r="B117" s="15"/>
      <c r="C117" s="9"/>
      <c r="D117" s="10" t="n">
        <v>8479768.35</v>
      </c>
      <c r="E117" s="15" t="s">
        <v>498</v>
      </c>
    </row>
    <row r="118" customFormat="false" ht="13.8" hidden="false" customHeight="false" outlineLevel="0" collapsed="false">
      <c r="A118" s="29" t="s">
        <v>160</v>
      </c>
      <c r="B118" s="4"/>
      <c r="C118" s="12"/>
      <c r="D118" s="13" t="n">
        <f aca="false">SUM(D117:D117)</f>
        <v>8479768.35</v>
      </c>
      <c r="E118" s="4"/>
    </row>
    <row r="119" customFormat="false" ht="13.8" hidden="false" customHeight="false" outlineLevel="0" collapsed="false">
      <c r="A119" s="28" t="s">
        <v>565</v>
      </c>
      <c r="B119" s="4"/>
      <c r="C119" s="9"/>
      <c r="D119" s="10"/>
      <c r="E119" s="15"/>
    </row>
    <row r="120" customFormat="false" ht="13.8" hidden="false" customHeight="false" outlineLevel="0" collapsed="false">
      <c r="A120" s="29" t="s">
        <v>566</v>
      </c>
      <c r="B120" s="4"/>
      <c r="C120" s="12"/>
      <c r="D120" s="13" t="n">
        <f aca="false">SUM(D13+D17+D19+D27+D36+D66+D68+D82+D84+D94+D96+D98+D104+D112+D114+D116+D118)</f>
        <v>16584673.66</v>
      </c>
      <c r="E120" s="4"/>
    </row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26.39"/>
    <col collapsed="false" customWidth="true" hidden="false" outlineLevel="0" max="2" min="2" style="0" width="18.89"/>
    <col collapsed="false" customWidth="true" hidden="false" outlineLevel="0" max="3" min="3" style="0" width="8.67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514</v>
      </c>
      <c r="C8" s="2"/>
      <c r="D8" s="3"/>
      <c r="E8" s="2"/>
    </row>
    <row r="9" customFormat="false" ht="13.8" hidden="false" customHeight="false" outlineLevel="0" collapsed="false">
      <c r="A9" s="2"/>
      <c r="B9" s="2"/>
      <c r="C9" s="2"/>
      <c r="D9" s="3"/>
      <c r="E9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/>
      <c r="C11" s="9" t="s">
        <v>167</v>
      </c>
      <c r="D11" s="10" t="n">
        <v>83999</v>
      </c>
      <c r="E11" s="11" t="s">
        <v>414</v>
      </c>
    </row>
    <row r="12" customFormat="false" ht="13.8" hidden="false" customHeight="false" outlineLevel="0" collapsed="false">
      <c r="A12" s="7"/>
      <c r="B12" s="8"/>
      <c r="C12" s="9" t="s">
        <v>167</v>
      </c>
      <c r="D12" s="10" t="n">
        <v>271155</v>
      </c>
      <c r="E12" s="11" t="s">
        <v>415</v>
      </c>
    </row>
    <row r="13" customFormat="false" ht="13.8" hidden="false" customHeight="false" outlineLevel="0" collapsed="false">
      <c r="A13" s="7"/>
      <c r="B13" s="8"/>
      <c r="C13" s="9" t="s">
        <v>167</v>
      </c>
      <c r="D13" s="10" t="n">
        <v>124791</v>
      </c>
      <c r="E13" s="11" t="s">
        <v>416</v>
      </c>
    </row>
    <row r="14" customFormat="false" ht="13.8" hidden="false" customHeight="false" outlineLevel="0" collapsed="false">
      <c r="A14" s="7"/>
      <c r="B14" s="8"/>
      <c r="C14" s="9" t="s">
        <v>167</v>
      </c>
      <c r="D14" s="10" t="n">
        <v>23525</v>
      </c>
      <c r="E14" s="11" t="s">
        <v>503</v>
      </c>
    </row>
    <row r="15" customFormat="false" ht="13.8" hidden="false" customHeight="false" outlineLevel="0" collapsed="false">
      <c r="A15" s="7"/>
      <c r="B15" s="8"/>
      <c r="C15" s="9" t="s">
        <v>167</v>
      </c>
      <c r="D15" s="10" t="n">
        <f aca="false">SUM(8424-1320)</f>
        <v>7104</v>
      </c>
      <c r="E15" s="11" t="s">
        <v>503</v>
      </c>
    </row>
    <row r="16" customFormat="false" ht="13.8" hidden="false" customHeight="false" outlineLevel="0" collapsed="false">
      <c r="A16" s="7"/>
      <c r="B16" s="8"/>
      <c r="C16" s="9" t="s">
        <v>167</v>
      </c>
      <c r="D16" s="10" t="n">
        <f aca="false">SUM(168003-44880-35334)</f>
        <v>87789</v>
      </c>
      <c r="E16" s="11" t="s">
        <v>503</v>
      </c>
    </row>
    <row r="17" customFormat="false" ht="13.8" hidden="false" customHeight="false" outlineLevel="0" collapsed="false">
      <c r="A17" s="7"/>
      <c r="B17" s="8"/>
      <c r="C17" s="9" t="s">
        <v>167</v>
      </c>
      <c r="D17" s="10" t="n">
        <f aca="false">SUM(42797-1964)</f>
        <v>40833</v>
      </c>
      <c r="E17" s="11" t="s">
        <v>503</v>
      </c>
    </row>
    <row r="18" customFormat="false" ht="13.8" hidden="false" customHeight="false" outlineLevel="0" collapsed="false">
      <c r="A18" s="7"/>
      <c r="B18" s="8"/>
      <c r="C18" s="9" t="s">
        <v>167</v>
      </c>
      <c r="D18" s="10" t="n">
        <v>126904</v>
      </c>
      <c r="E18" s="11" t="s">
        <v>503</v>
      </c>
    </row>
    <row r="19" customFormat="false" ht="13.8" hidden="false" customHeight="false" outlineLevel="0" collapsed="false">
      <c r="A19" s="7"/>
      <c r="B19" s="8"/>
      <c r="C19" s="9" t="s">
        <v>167</v>
      </c>
      <c r="D19" s="10" t="n">
        <v>226829</v>
      </c>
      <c r="E19" s="11" t="s">
        <v>503</v>
      </c>
    </row>
    <row r="20" customFormat="false" ht="13.8" hidden="false" customHeight="false" outlineLevel="0" collapsed="false">
      <c r="A20" s="7"/>
      <c r="B20" s="8"/>
      <c r="C20" s="9" t="s">
        <v>41</v>
      </c>
      <c r="D20" s="10" t="n">
        <v>2558</v>
      </c>
      <c r="E20" s="11" t="s">
        <v>567</v>
      </c>
    </row>
    <row r="21" customFormat="false" ht="13.8" hidden="false" customHeight="false" outlineLevel="0" collapsed="false">
      <c r="A21" s="7"/>
      <c r="B21" s="8"/>
      <c r="C21" s="9" t="s">
        <v>41</v>
      </c>
      <c r="D21" s="10" t="n">
        <v>10</v>
      </c>
      <c r="E21" s="11" t="s">
        <v>568</v>
      </c>
    </row>
    <row r="22" customFormat="false" ht="13.8" hidden="false" customHeight="false" outlineLevel="0" collapsed="false">
      <c r="A22" s="7"/>
      <c r="B22" s="8"/>
      <c r="C22" s="9" t="s">
        <v>41</v>
      </c>
      <c r="D22" s="10" t="n">
        <v>3600</v>
      </c>
      <c r="E22" s="11" t="s">
        <v>20</v>
      </c>
    </row>
    <row r="23" customFormat="false" ht="13.8" hidden="false" customHeight="false" outlineLevel="0" collapsed="false">
      <c r="A23" s="7"/>
      <c r="B23" s="8"/>
      <c r="C23" s="9" t="s">
        <v>41</v>
      </c>
      <c r="D23" s="10" t="n">
        <v>170</v>
      </c>
      <c r="E23" s="11" t="s">
        <v>20</v>
      </c>
    </row>
    <row r="24" customFormat="false" ht="13.8" hidden="false" customHeight="false" outlineLevel="0" collapsed="false">
      <c r="A24" s="7"/>
      <c r="B24" s="8"/>
      <c r="C24" s="9" t="s">
        <v>41</v>
      </c>
      <c r="D24" s="10" t="n">
        <v>1760</v>
      </c>
      <c r="E24" s="11" t="s">
        <v>20</v>
      </c>
    </row>
    <row r="25" customFormat="false" ht="13.8" hidden="false" customHeight="false" outlineLevel="0" collapsed="false">
      <c r="A25" s="4" t="s">
        <v>24</v>
      </c>
      <c r="B25" s="4"/>
      <c r="C25" s="12"/>
      <c r="D25" s="13" t="n">
        <f aca="false">SUM(D11:D24)</f>
        <v>1001027</v>
      </c>
      <c r="E25" s="14"/>
    </row>
    <row r="26" customFormat="false" ht="13.8" hidden="false" customHeight="false" outlineLevel="0" collapsed="false">
      <c r="A26" s="15" t="s">
        <v>25</v>
      </c>
      <c r="B26" s="15"/>
      <c r="C26" s="9" t="s">
        <v>167</v>
      </c>
      <c r="D26" s="10" t="n">
        <v>44880</v>
      </c>
      <c r="E26" s="15" t="s">
        <v>418</v>
      </c>
    </row>
    <row r="27" customFormat="false" ht="13.8" hidden="false" customHeight="false" outlineLevel="0" collapsed="false">
      <c r="A27" s="4" t="s">
        <v>27</v>
      </c>
      <c r="B27" s="4"/>
      <c r="C27" s="12"/>
      <c r="D27" s="13" t="n">
        <f aca="false">SUM(D26)</f>
        <v>44880</v>
      </c>
      <c r="E27" s="4"/>
    </row>
    <row r="28" customFormat="false" ht="13.8" hidden="false" customHeight="false" outlineLevel="0" collapsed="false">
      <c r="A28" s="15" t="s">
        <v>28</v>
      </c>
      <c r="B28" s="15"/>
      <c r="C28" s="9"/>
      <c r="D28" s="10"/>
      <c r="E28" s="15"/>
    </row>
    <row r="29" customFormat="false" ht="13.8" hidden="false" customHeight="false" outlineLevel="0" collapsed="false">
      <c r="A29" s="15"/>
      <c r="B29" s="15"/>
      <c r="C29" s="9" t="s">
        <v>167</v>
      </c>
      <c r="D29" s="10" t="n">
        <v>5092</v>
      </c>
      <c r="E29" s="15" t="s">
        <v>420</v>
      </c>
    </row>
    <row r="30" customFormat="false" ht="13.8" hidden="false" customHeight="false" outlineLevel="0" collapsed="false">
      <c r="A30" s="15"/>
      <c r="B30" s="15"/>
      <c r="C30" s="9" t="s">
        <v>167</v>
      </c>
      <c r="D30" s="10" t="n">
        <v>-492</v>
      </c>
      <c r="E30" s="15" t="s">
        <v>569</v>
      </c>
    </row>
    <row r="31" customFormat="false" ht="13.8" hidden="false" customHeight="false" outlineLevel="0" collapsed="false">
      <c r="A31" s="15"/>
      <c r="B31" s="15"/>
      <c r="C31" s="9" t="s">
        <v>167</v>
      </c>
      <c r="D31" s="10" t="n">
        <v>2038</v>
      </c>
      <c r="E31" s="15" t="s">
        <v>421</v>
      </c>
    </row>
    <row r="32" customFormat="false" ht="13.8" hidden="false" customHeight="false" outlineLevel="0" collapsed="false">
      <c r="A32" s="15"/>
      <c r="B32" s="15"/>
      <c r="C32" s="9" t="s">
        <v>167</v>
      </c>
      <c r="D32" s="10" t="n">
        <v>-197</v>
      </c>
      <c r="E32" s="15" t="s">
        <v>570</v>
      </c>
    </row>
    <row r="33" customFormat="false" ht="13.8" hidden="false" customHeight="false" outlineLevel="0" collapsed="false">
      <c r="A33" s="15"/>
      <c r="B33" s="15"/>
      <c r="C33" s="9" t="s">
        <v>167</v>
      </c>
      <c r="D33" s="10" t="n">
        <v>1325</v>
      </c>
      <c r="E33" s="15" t="s">
        <v>571</v>
      </c>
    </row>
    <row r="34" customFormat="false" ht="13.8" hidden="false" customHeight="false" outlineLevel="0" collapsed="false">
      <c r="A34" s="15"/>
      <c r="B34" s="15"/>
      <c r="C34" s="9" t="s">
        <v>167</v>
      </c>
      <c r="D34" s="10" t="n">
        <v>-128</v>
      </c>
      <c r="E34" s="15" t="s">
        <v>572</v>
      </c>
    </row>
    <row r="35" customFormat="false" ht="13.8" hidden="false" customHeight="false" outlineLevel="0" collapsed="false">
      <c r="A35" s="15"/>
      <c r="B35" s="15"/>
      <c r="C35" s="9" t="s">
        <v>184</v>
      </c>
      <c r="D35" s="10" t="n">
        <v>12485</v>
      </c>
      <c r="E35" s="15" t="s">
        <v>573</v>
      </c>
    </row>
    <row r="36" customFormat="false" ht="13.8" hidden="false" customHeight="false" outlineLevel="0" collapsed="false">
      <c r="A36" s="4" t="s">
        <v>33</v>
      </c>
      <c r="B36" s="4"/>
      <c r="C36" s="12"/>
      <c r="D36" s="13" t="n">
        <f aca="false">SUM(D28:D35)</f>
        <v>20123</v>
      </c>
      <c r="E36" s="16"/>
    </row>
    <row r="37" customFormat="false" ht="13.8" hidden="false" customHeight="false" outlineLevel="0" collapsed="false">
      <c r="A37" s="15" t="s">
        <v>34</v>
      </c>
      <c r="B37" s="15"/>
      <c r="C37" s="9" t="s">
        <v>182</v>
      </c>
      <c r="D37" s="10" t="n">
        <v>311</v>
      </c>
      <c r="E37" s="15" t="s">
        <v>36</v>
      </c>
    </row>
    <row r="38" customFormat="false" ht="13.8" hidden="false" customHeight="false" outlineLevel="0" collapsed="false">
      <c r="A38" s="15"/>
      <c r="B38" s="15"/>
      <c r="C38" s="9" t="s">
        <v>41</v>
      </c>
      <c r="D38" s="10" t="n">
        <v>23</v>
      </c>
      <c r="E38" s="15" t="s">
        <v>36</v>
      </c>
    </row>
    <row r="39" customFormat="false" ht="13.8" hidden="false" customHeight="false" outlineLevel="0" collapsed="false">
      <c r="A39" s="4" t="s">
        <v>42</v>
      </c>
      <c r="B39" s="4"/>
      <c r="C39" s="12"/>
      <c r="D39" s="13" t="n">
        <f aca="false">SUM(D37:D38)</f>
        <v>334</v>
      </c>
      <c r="E39" s="16"/>
    </row>
    <row r="40" customFormat="false" ht="13.8" hidden="false" customHeight="false" outlineLevel="0" collapsed="false">
      <c r="A40" s="15" t="s">
        <v>43</v>
      </c>
      <c r="B40" s="15"/>
      <c r="C40" s="9"/>
      <c r="D40" s="10" t="n">
        <v>35334</v>
      </c>
      <c r="E40" s="15" t="s">
        <v>185</v>
      </c>
    </row>
    <row r="41" customFormat="false" ht="13.8" hidden="false" customHeight="false" outlineLevel="0" collapsed="false">
      <c r="A41" s="4" t="s">
        <v>45</v>
      </c>
      <c r="B41" s="4"/>
      <c r="C41" s="12"/>
      <c r="D41" s="13" t="n">
        <f aca="false">SUM(D40)</f>
        <v>35334</v>
      </c>
      <c r="E41" s="4"/>
    </row>
    <row r="42" customFormat="false" ht="13.8" hidden="false" customHeight="false" outlineLevel="0" collapsed="false">
      <c r="A42" s="16" t="s">
        <v>46</v>
      </c>
      <c r="B42" s="16"/>
      <c r="C42" s="16" t="n">
        <v>12</v>
      </c>
      <c r="D42" s="17" t="n">
        <v>1320</v>
      </c>
      <c r="E42" s="16" t="s">
        <v>574</v>
      </c>
    </row>
    <row r="43" customFormat="false" ht="13.8" hidden="false" customHeight="false" outlineLevel="0" collapsed="false">
      <c r="A43" s="16"/>
      <c r="B43" s="16"/>
      <c r="C43" s="16" t="n">
        <v>12</v>
      </c>
      <c r="D43" s="17" t="n">
        <v>1964</v>
      </c>
      <c r="E43" s="16" t="s">
        <v>186</v>
      </c>
    </row>
    <row r="44" customFormat="false" ht="13.8" hidden="false" customHeight="false" outlineLevel="0" collapsed="false">
      <c r="A44" s="4" t="s">
        <v>48</v>
      </c>
      <c r="B44" s="16"/>
      <c r="C44" s="16"/>
      <c r="D44" s="18" t="n">
        <f aca="false">SUM(D42:D43)</f>
        <v>3284</v>
      </c>
      <c r="E44" s="16"/>
    </row>
    <row r="45" customFormat="false" ht="13.8" hidden="false" customHeight="false" outlineLevel="0" collapsed="false">
      <c r="A45" s="15" t="s">
        <v>49</v>
      </c>
      <c r="B45" s="15"/>
      <c r="C45" s="9" t="s">
        <v>167</v>
      </c>
      <c r="D45" s="19" t="n">
        <v>-44</v>
      </c>
      <c r="E45" s="11" t="s">
        <v>575</v>
      </c>
    </row>
    <row r="46" customFormat="false" ht="13.8" hidden="false" customHeight="false" outlineLevel="0" collapsed="false">
      <c r="A46" s="7"/>
      <c r="B46" s="8"/>
      <c r="C46" s="9" t="s">
        <v>167</v>
      </c>
      <c r="D46" s="10" t="n">
        <v>24384</v>
      </c>
      <c r="E46" s="11" t="s">
        <v>576</v>
      </c>
    </row>
    <row r="47" customFormat="false" ht="13.8" hidden="false" customHeight="false" outlineLevel="0" collapsed="false">
      <c r="A47" s="4" t="s">
        <v>52</v>
      </c>
      <c r="B47" s="4"/>
      <c r="C47" s="12"/>
      <c r="D47" s="13" t="n">
        <f aca="false">SUM(D45:D46)</f>
        <v>24340</v>
      </c>
      <c r="E47" s="16"/>
    </row>
    <row r="48" s="2" customFormat="true" ht="13.8" hidden="false" customHeight="false" outlineLevel="0" collapsed="false">
      <c r="A48" s="2" t="s">
        <v>53</v>
      </c>
      <c r="D48" s="2" t="n">
        <f aca="false">SUM(D25+D27+D36+D39+D41+D44+D47)</f>
        <v>1129322</v>
      </c>
    </row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RowHeight="15" zeroHeight="false" outlineLevelRow="0" outlineLevelCol="0"/>
  <cols>
    <col collapsed="false" customWidth="true" hidden="false" outlineLevel="0" max="1" min="1" style="0" width="31.54"/>
    <col collapsed="false" customWidth="true" hidden="false" outlineLevel="0" max="2" min="2" style="0" width="12.9"/>
    <col collapsed="false" customWidth="true" hidden="false" outlineLevel="0" max="3" min="3" style="0" width="16.26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343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 t="s">
        <v>577</v>
      </c>
      <c r="B8" s="2"/>
      <c r="C8" s="2" t="s">
        <v>578</v>
      </c>
      <c r="D8" s="59"/>
      <c r="E8" s="7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263</v>
      </c>
      <c r="B11" s="5"/>
      <c r="C11" s="9" t="s">
        <v>252</v>
      </c>
      <c r="D11" s="33" t="n">
        <v>7705.25</v>
      </c>
      <c r="E11" s="15" t="s">
        <v>579</v>
      </c>
    </row>
    <row r="12" customFormat="false" ht="13.8" hidden="false" customHeight="false" outlineLevel="0" collapsed="false">
      <c r="A12" s="21" t="s">
        <v>266</v>
      </c>
      <c r="B12" s="5"/>
      <c r="C12" s="5"/>
      <c r="D12" s="13" t="n">
        <f aca="false">SUM(D11)</f>
        <v>7705.25</v>
      </c>
      <c r="E12" s="4"/>
    </row>
    <row r="13" customFormat="false" ht="13.8" hidden="false" customHeight="false" outlineLevel="0" collapsed="false">
      <c r="A13" s="76" t="s">
        <v>192</v>
      </c>
      <c r="B13" s="8"/>
      <c r="C13" s="33" t="n">
        <v>9</v>
      </c>
      <c r="D13" s="10" t="n">
        <v>31.38</v>
      </c>
      <c r="E13" s="15" t="s">
        <v>580</v>
      </c>
    </row>
    <row r="14" customFormat="false" ht="13.8" hidden="false" customHeight="false" outlineLevel="0" collapsed="false">
      <c r="A14" s="21" t="s">
        <v>194</v>
      </c>
      <c r="B14" s="8"/>
      <c r="C14" s="8"/>
      <c r="D14" s="13" t="n">
        <f aca="false">SUM(D13)</f>
        <v>31.38</v>
      </c>
      <c r="E14" s="15"/>
    </row>
    <row r="15" customFormat="false" ht="13.8" hidden="false" customHeight="false" outlineLevel="0" collapsed="false">
      <c r="A15" s="7" t="s">
        <v>56</v>
      </c>
      <c r="B15" s="8"/>
      <c r="C15" s="9" t="s">
        <v>39</v>
      </c>
      <c r="D15" s="10" t="n">
        <v>10282.61</v>
      </c>
      <c r="E15" s="15" t="s">
        <v>581</v>
      </c>
    </row>
    <row r="16" customFormat="false" ht="13.8" hidden="false" customHeight="false" outlineLevel="0" collapsed="false">
      <c r="A16" s="21" t="s">
        <v>58</v>
      </c>
      <c r="B16" s="5"/>
      <c r="C16" s="22"/>
      <c r="D16" s="13" t="n">
        <f aca="false">SUM(D15)</f>
        <v>10282.61</v>
      </c>
      <c r="E16" s="4"/>
    </row>
    <row r="17" customFormat="false" ht="13.8" hidden="false" customHeight="false" outlineLevel="0" collapsed="false">
      <c r="A17" s="7" t="s">
        <v>59</v>
      </c>
      <c r="B17" s="8"/>
      <c r="C17" s="9" t="s">
        <v>165</v>
      </c>
      <c r="D17" s="10" t="n">
        <v>1585.93</v>
      </c>
      <c r="E17" s="15" t="s">
        <v>582</v>
      </c>
    </row>
    <row r="18" customFormat="false" ht="13.8" hidden="false" customHeight="false" outlineLevel="0" collapsed="false">
      <c r="A18" s="7"/>
      <c r="B18" s="8"/>
      <c r="C18" s="9" t="s">
        <v>39</v>
      </c>
      <c r="D18" s="10" t="n">
        <v>1444.85</v>
      </c>
      <c r="E18" s="15" t="s">
        <v>61</v>
      </c>
    </row>
    <row r="19" customFormat="false" ht="13.8" hidden="false" customHeight="false" outlineLevel="0" collapsed="false">
      <c r="A19" s="21" t="s">
        <v>62</v>
      </c>
      <c r="B19" s="5"/>
      <c r="C19" s="22"/>
      <c r="D19" s="13" t="n">
        <f aca="false">SUM(D17:D18)</f>
        <v>3030.78</v>
      </c>
      <c r="E19" s="4"/>
    </row>
    <row r="20" customFormat="false" ht="13.8" hidden="false" customHeight="false" outlineLevel="0" collapsed="false">
      <c r="A20" s="7" t="s">
        <v>63</v>
      </c>
      <c r="B20" s="5"/>
      <c r="C20" s="56" t="s">
        <v>233</v>
      </c>
      <c r="D20" s="77" t="n">
        <v>5391.9</v>
      </c>
      <c r="E20" s="15" t="s">
        <v>583</v>
      </c>
    </row>
    <row r="21" customFormat="false" ht="13.8" hidden="false" customHeight="false" outlineLevel="0" collapsed="false">
      <c r="A21" s="21" t="s">
        <v>65</v>
      </c>
      <c r="B21" s="4"/>
      <c r="C21" s="23"/>
      <c r="D21" s="13" t="n">
        <f aca="false">SUM(D20)</f>
        <v>5391.9</v>
      </c>
      <c r="E21" s="4"/>
    </row>
    <row r="22" customFormat="false" ht="13.8" hidden="false" customHeight="false" outlineLevel="0" collapsed="false">
      <c r="A22" s="7" t="s">
        <v>198</v>
      </c>
      <c r="B22" s="4"/>
      <c r="C22" s="56" t="s">
        <v>233</v>
      </c>
      <c r="D22" s="77" t="n">
        <v>3438.44</v>
      </c>
      <c r="E22" s="25" t="s">
        <v>584</v>
      </c>
    </row>
    <row r="23" customFormat="false" ht="13.8" hidden="false" customHeight="false" outlineLevel="0" collapsed="false">
      <c r="A23" s="21" t="s">
        <v>200</v>
      </c>
      <c r="B23" s="4"/>
      <c r="C23" s="23"/>
      <c r="D23" s="13" t="n">
        <f aca="false">SUM(D22:D22)</f>
        <v>3438.44</v>
      </c>
      <c r="E23" s="4"/>
    </row>
    <row r="24" customFormat="false" ht="13.8" hidden="false" customHeight="false" outlineLevel="0" collapsed="false">
      <c r="A24" s="7" t="s">
        <v>66</v>
      </c>
      <c r="B24" s="15"/>
      <c r="C24" s="16" t="n">
        <v>11</v>
      </c>
      <c r="D24" s="16" t="n">
        <v>25.06</v>
      </c>
      <c r="E24" s="15" t="s">
        <v>585</v>
      </c>
    </row>
    <row r="25" customFormat="false" ht="13.8" hidden="false" customHeight="false" outlineLevel="0" collapsed="false">
      <c r="A25" s="7"/>
      <c r="B25" s="15"/>
      <c r="C25" s="16" t="n">
        <v>17</v>
      </c>
      <c r="D25" s="16" t="n">
        <v>1019.83</v>
      </c>
      <c r="E25" s="15" t="s">
        <v>586</v>
      </c>
    </row>
    <row r="26" customFormat="false" ht="13.8" hidden="false" customHeight="false" outlineLevel="0" collapsed="false">
      <c r="A26" s="7"/>
      <c r="B26" s="15"/>
      <c r="C26" s="16" t="n">
        <v>17</v>
      </c>
      <c r="D26" s="16" t="n">
        <v>934.16</v>
      </c>
      <c r="E26" s="15" t="s">
        <v>587</v>
      </c>
    </row>
    <row r="27" customFormat="false" ht="13.8" hidden="false" customHeight="false" outlineLevel="0" collapsed="false">
      <c r="A27" s="7"/>
      <c r="B27" s="15"/>
      <c r="C27" s="9" t="s">
        <v>233</v>
      </c>
      <c r="D27" s="24" t="n">
        <v>67.02</v>
      </c>
      <c r="E27" s="15" t="s">
        <v>588</v>
      </c>
    </row>
    <row r="28" customFormat="false" ht="13.8" hidden="false" customHeight="false" outlineLevel="0" collapsed="false">
      <c r="A28" s="4" t="s">
        <v>75</v>
      </c>
      <c r="B28" s="4"/>
      <c r="C28" s="12"/>
      <c r="D28" s="13" t="n">
        <f aca="false">SUM(D24:D27)</f>
        <v>2046.07</v>
      </c>
      <c r="E28" s="15"/>
    </row>
    <row r="29" customFormat="false" ht="13.8" hidden="false" customHeight="false" outlineLevel="0" collapsed="false">
      <c r="A29" s="15" t="s">
        <v>76</v>
      </c>
      <c r="B29" s="15"/>
      <c r="C29" s="9" t="s">
        <v>589</v>
      </c>
      <c r="D29" s="10" t="n">
        <v>2546.43</v>
      </c>
      <c r="E29" s="15" t="s">
        <v>590</v>
      </c>
    </row>
    <row r="30" customFormat="false" ht="13.8" hidden="false" customHeight="false" outlineLevel="0" collapsed="false">
      <c r="A30" s="15"/>
      <c r="B30" s="15"/>
      <c r="C30" s="9" t="s">
        <v>589</v>
      </c>
      <c r="D30" s="10" t="n">
        <v>2546.38</v>
      </c>
      <c r="E30" s="15" t="s">
        <v>591</v>
      </c>
    </row>
    <row r="31" customFormat="false" ht="13.8" hidden="false" customHeight="false" outlineLevel="0" collapsed="false">
      <c r="A31" s="15"/>
      <c r="B31" s="15"/>
      <c r="C31" s="9" t="s">
        <v>252</v>
      </c>
      <c r="D31" s="24" t="n">
        <v>122.2</v>
      </c>
      <c r="E31" s="15" t="s">
        <v>592</v>
      </c>
    </row>
    <row r="32" customFormat="false" ht="13.8" hidden="false" customHeight="false" outlineLevel="0" collapsed="false">
      <c r="A32" s="15"/>
      <c r="B32" s="15"/>
      <c r="C32" s="9" t="s">
        <v>252</v>
      </c>
      <c r="D32" s="10" t="n">
        <v>1332.04</v>
      </c>
      <c r="E32" s="15" t="s">
        <v>592</v>
      </c>
    </row>
    <row r="33" customFormat="false" ht="13.8" hidden="false" customHeight="false" outlineLevel="0" collapsed="false">
      <c r="A33" s="15"/>
      <c r="B33" s="15"/>
      <c r="C33" s="9" t="s">
        <v>39</v>
      </c>
      <c r="D33" s="10" t="n">
        <v>190.46</v>
      </c>
      <c r="E33" s="15" t="s">
        <v>593</v>
      </c>
    </row>
    <row r="34" customFormat="false" ht="13.8" hidden="false" customHeight="false" outlineLevel="0" collapsed="false">
      <c r="A34" s="15"/>
      <c r="B34" s="15"/>
      <c r="C34" s="9" t="s">
        <v>39</v>
      </c>
      <c r="D34" s="10" t="n">
        <v>2075.96</v>
      </c>
      <c r="E34" s="15" t="s">
        <v>593</v>
      </c>
    </row>
    <row r="35" customFormat="false" ht="13.8" hidden="false" customHeight="false" outlineLevel="0" collapsed="false">
      <c r="A35" s="7"/>
      <c r="B35" s="15"/>
      <c r="C35" s="9" t="s">
        <v>39</v>
      </c>
      <c r="D35" s="24" t="n">
        <v>6973.69</v>
      </c>
      <c r="E35" s="15" t="s">
        <v>594</v>
      </c>
    </row>
    <row r="36" customFormat="false" ht="13.8" hidden="false" customHeight="false" outlineLevel="0" collapsed="false">
      <c r="A36" s="15"/>
      <c r="B36" s="15"/>
      <c r="C36" s="9" t="s">
        <v>39</v>
      </c>
      <c r="D36" s="10" t="n">
        <v>2546.78</v>
      </c>
      <c r="E36" s="15" t="s">
        <v>595</v>
      </c>
    </row>
    <row r="37" customFormat="false" ht="13.8" hidden="false" customHeight="false" outlineLevel="0" collapsed="false">
      <c r="A37" s="15"/>
      <c r="B37" s="15"/>
      <c r="C37" s="9" t="s">
        <v>39</v>
      </c>
      <c r="D37" s="10" t="n">
        <v>890.11</v>
      </c>
      <c r="E37" s="15" t="s">
        <v>596</v>
      </c>
    </row>
    <row r="38" customFormat="false" ht="13.8" hidden="false" customHeight="false" outlineLevel="0" collapsed="false">
      <c r="A38" s="15"/>
      <c r="B38" s="15"/>
      <c r="C38" s="9" t="s">
        <v>74</v>
      </c>
      <c r="D38" s="10" t="n">
        <v>200</v>
      </c>
      <c r="E38" s="15" t="s">
        <v>597</v>
      </c>
    </row>
    <row r="39" customFormat="false" ht="13.8" hidden="false" customHeight="false" outlineLevel="0" collapsed="false">
      <c r="A39" s="15"/>
      <c r="B39" s="15"/>
      <c r="C39" s="9" t="s">
        <v>233</v>
      </c>
      <c r="D39" s="10" t="n">
        <v>293.93</v>
      </c>
      <c r="E39" s="15" t="s">
        <v>358</v>
      </c>
    </row>
    <row r="40" customFormat="false" ht="13.8" hidden="false" customHeight="false" outlineLevel="0" collapsed="false">
      <c r="A40" s="15"/>
      <c r="B40" s="15"/>
      <c r="C40" s="9" t="s">
        <v>233</v>
      </c>
      <c r="D40" s="10" t="n">
        <v>400</v>
      </c>
      <c r="E40" s="15" t="s">
        <v>598</v>
      </c>
    </row>
    <row r="41" customFormat="false" ht="13.8" hidden="false" customHeight="false" outlineLevel="0" collapsed="false">
      <c r="A41" s="15"/>
      <c r="B41" s="15"/>
      <c r="C41" s="9" t="s">
        <v>233</v>
      </c>
      <c r="D41" s="10" t="n">
        <v>55.56</v>
      </c>
      <c r="E41" s="15" t="s">
        <v>599</v>
      </c>
    </row>
    <row r="42" customFormat="false" ht="13.8" hidden="false" customHeight="false" outlineLevel="0" collapsed="false">
      <c r="A42" s="15"/>
      <c r="B42" s="15"/>
      <c r="C42" s="9" t="s">
        <v>233</v>
      </c>
      <c r="D42" s="10" t="n">
        <v>605.57</v>
      </c>
      <c r="E42" s="15" t="s">
        <v>599</v>
      </c>
    </row>
    <row r="43" customFormat="false" ht="13.8" hidden="false" customHeight="false" outlineLevel="0" collapsed="false">
      <c r="A43" s="15"/>
      <c r="B43" s="15"/>
      <c r="C43" s="9" t="s">
        <v>233</v>
      </c>
      <c r="D43" s="10" t="n">
        <v>7.9</v>
      </c>
      <c r="E43" s="15" t="s">
        <v>593</v>
      </c>
    </row>
    <row r="44" customFormat="false" ht="13.8" hidden="false" customHeight="false" outlineLevel="0" collapsed="false">
      <c r="A44" s="15"/>
      <c r="B44" s="15"/>
      <c r="C44" s="9" t="s">
        <v>233</v>
      </c>
      <c r="D44" s="10" t="n">
        <v>86.11</v>
      </c>
      <c r="E44" s="15" t="s">
        <v>593</v>
      </c>
    </row>
    <row r="45" customFormat="false" ht="13.8" hidden="false" customHeight="false" outlineLevel="0" collapsed="false">
      <c r="A45" s="15"/>
      <c r="B45" s="15"/>
      <c r="C45" s="9" t="s">
        <v>233</v>
      </c>
      <c r="D45" s="10" t="n">
        <v>221.57</v>
      </c>
      <c r="E45" s="15" t="s">
        <v>600</v>
      </c>
    </row>
    <row r="46" customFormat="false" ht="13.8" hidden="false" customHeight="false" outlineLevel="0" collapsed="false">
      <c r="A46" s="15"/>
      <c r="B46" s="15"/>
      <c r="C46" s="9" t="s">
        <v>233</v>
      </c>
      <c r="D46" s="10" t="n">
        <v>2415.12</v>
      </c>
      <c r="E46" s="15" t="s">
        <v>600</v>
      </c>
    </row>
    <row r="47" customFormat="false" ht="13.8" hidden="false" customHeight="false" outlineLevel="0" collapsed="false">
      <c r="A47" s="15"/>
      <c r="B47" s="15"/>
      <c r="C47" s="9" t="s">
        <v>233</v>
      </c>
      <c r="D47" s="10" t="n">
        <v>4369.68</v>
      </c>
      <c r="E47" s="15" t="s">
        <v>89</v>
      </c>
    </row>
    <row r="48" customFormat="false" ht="13.8" hidden="false" customHeight="false" outlineLevel="0" collapsed="false">
      <c r="A48" s="4" t="s">
        <v>90</v>
      </c>
      <c r="B48" s="4"/>
      <c r="C48" s="12"/>
      <c r="D48" s="13" t="n">
        <f aca="false">SUM(D29:D47)</f>
        <v>27879.49</v>
      </c>
      <c r="E48" s="4"/>
    </row>
    <row r="49" customFormat="false" ht="13.8" hidden="false" customHeight="false" outlineLevel="0" collapsed="false">
      <c r="A49" s="15" t="s">
        <v>91</v>
      </c>
      <c r="B49" s="4"/>
      <c r="C49" s="9" t="s">
        <v>252</v>
      </c>
      <c r="D49" s="10" t="n">
        <v>0.16</v>
      </c>
      <c r="E49" s="15" t="s">
        <v>601</v>
      </c>
    </row>
    <row r="50" customFormat="false" ht="13.8" hidden="false" customHeight="false" outlineLevel="0" collapsed="false">
      <c r="A50" s="15"/>
      <c r="B50" s="4"/>
      <c r="C50" s="9" t="s">
        <v>252</v>
      </c>
      <c r="D50" s="10" t="n">
        <v>3.32</v>
      </c>
      <c r="E50" s="15" t="s">
        <v>602</v>
      </c>
    </row>
    <row r="51" customFormat="false" ht="13.8" hidden="false" customHeight="false" outlineLevel="0" collapsed="false">
      <c r="A51" s="15"/>
      <c r="B51" s="4"/>
      <c r="C51" s="9" t="s">
        <v>252</v>
      </c>
      <c r="D51" s="10" t="n">
        <v>19.37</v>
      </c>
      <c r="E51" s="15" t="s">
        <v>603</v>
      </c>
    </row>
    <row r="52" customFormat="false" ht="13.8" hidden="false" customHeight="false" outlineLevel="0" collapsed="false">
      <c r="A52" s="15"/>
      <c r="B52" s="4"/>
      <c r="C52" s="9" t="s">
        <v>252</v>
      </c>
      <c r="D52" s="10" t="n">
        <v>103.72</v>
      </c>
      <c r="E52" s="15" t="s">
        <v>604</v>
      </c>
    </row>
    <row r="53" customFormat="false" ht="13.8" hidden="false" customHeight="false" outlineLevel="0" collapsed="false">
      <c r="A53" s="15"/>
      <c r="B53" s="4"/>
      <c r="C53" s="9" t="s">
        <v>252</v>
      </c>
      <c r="D53" s="10" t="n">
        <v>128.11</v>
      </c>
      <c r="E53" s="15" t="s">
        <v>605</v>
      </c>
    </row>
    <row r="54" customFormat="false" ht="13.8" hidden="false" customHeight="false" outlineLevel="0" collapsed="false">
      <c r="A54" s="15"/>
      <c r="B54" s="4"/>
      <c r="C54" s="9" t="s">
        <v>165</v>
      </c>
      <c r="D54" s="10" t="n">
        <v>1904</v>
      </c>
      <c r="E54" s="15" t="s">
        <v>379</v>
      </c>
    </row>
    <row r="55" customFormat="false" ht="13.8" hidden="false" customHeight="false" outlineLevel="0" collapsed="false">
      <c r="A55" s="15"/>
      <c r="B55" s="4"/>
      <c r="C55" s="9" t="s">
        <v>39</v>
      </c>
      <c r="D55" s="10" t="n">
        <v>410.41</v>
      </c>
      <c r="E55" s="15" t="s">
        <v>606</v>
      </c>
    </row>
    <row r="56" customFormat="false" ht="13.8" hidden="false" customHeight="false" outlineLevel="0" collapsed="false">
      <c r="A56" s="15"/>
      <c r="B56" s="4"/>
      <c r="C56" s="9" t="s">
        <v>39</v>
      </c>
      <c r="D56" s="10" t="n">
        <v>194.64</v>
      </c>
      <c r="E56" s="15" t="s">
        <v>607</v>
      </c>
    </row>
    <row r="57" customFormat="false" ht="13.8" hidden="false" customHeight="false" outlineLevel="0" collapsed="false">
      <c r="A57" s="16"/>
      <c r="B57" s="15"/>
      <c r="C57" s="9" t="s">
        <v>39</v>
      </c>
      <c r="D57" s="10" t="n">
        <v>19.54</v>
      </c>
      <c r="E57" s="15" t="s">
        <v>608</v>
      </c>
    </row>
    <row r="58" customFormat="false" ht="13.8" hidden="false" customHeight="false" outlineLevel="0" collapsed="false">
      <c r="A58" s="15"/>
      <c r="B58" s="15"/>
      <c r="C58" s="9" t="s">
        <v>39</v>
      </c>
      <c r="D58" s="10" t="n">
        <v>17.77</v>
      </c>
      <c r="E58" s="15" t="s">
        <v>609</v>
      </c>
    </row>
    <row r="59" customFormat="false" ht="13.8" hidden="false" customHeight="false" outlineLevel="0" collapsed="false">
      <c r="A59" s="15"/>
      <c r="B59" s="15"/>
      <c r="C59" s="9" t="s">
        <v>39</v>
      </c>
      <c r="D59" s="10" t="n">
        <v>5.26</v>
      </c>
      <c r="E59" s="15" t="s">
        <v>610</v>
      </c>
    </row>
    <row r="60" customFormat="false" ht="13.8" hidden="false" customHeight="false" outlineLevel="0" collapsed="false">
      <c r="A60" s="15"/>
      <c r="B60" s="15"/>
      <c r="C60" s="9" t="s">
        <v>233</v>
      </c>
      <c r="D60" s="10" t="n">
        <v>1119</v>
      </c>
      <c r="E60" s="15" t="s">
        <v>211</v>
      </c>
    </row>
    <row r="61" customFormat="false" ht="13.8" hidden="false" customHeight="false" outlineLevel="0" collapsed="false">
      <c r="A61" s="15"/>
      <c r="B61" s="4"/>
      <c r="C61" s="9" t="s">
        <v>233</v>
      </c>
      <c r="D61" s="10" t="n">
        <v>7021</v>
      </c>
      <c r="E61" s="15" t="s">
        <v>229</v>
      </c>
    </row>
    <row r="62" customFormat="false" ht="13.8" hidden="false" customHeight="false" outlineLevel="0" collapsed="false">
      <c r="A62" s="15"/>
      <c r="B62" s="4"/>
      <c r="C62" s="9" t="s">
        <v>233</v>
      </c>
      <c r="D62" s="10" t="n">
        <v>18172.73</v>
      </c>
      <c r="E62" s="15" t="s">
        <v>97</v>
      </c>
    </row>
    <row r="63" customFormat="false" ht="13.8" hidden="false" customHeight="false" outlineLevel="0" collapsed="false">
      <c r="A63" s="15"/>
      <c r="B63" s="4"/>
      <c r="C63" s="9" t="s">
        <v>233</v>
      </c>
      <c r="D63" s="10" t="n">
        <v>19742.1</v>
      </c>
      <c r="E63" s="15" t="s">
        <v>611</v>
      </c>
    </row>
    <row r="64" customFormat="false" ht="13.8" hidden="false" customHeight="false" outlineLevel="0" collapsed="false">
      <c r="A64" s="15"/>
      <c r="B64" s="4"/>
      <c r="C64" s="9" t="s">
        <v>233</v>
      </c>
      <c r="D64" s="10" t="n">
        <v>240</v>
      </c>
      <c r="E64" s="15" t="s">
        <v>530</v>
      </c>
    </row>
    <row r="65" customFormat="false" ht="13.8" hidden="false" customHeight="false" outlineLevel="0" collapsed="false">
      <c r="A65" s="4" t="s">
        <v>119</v>
      </c>
      <c r="B65" s="4"/>
      <c r="C65" s="12"/>
      <c r="D65" s="13" t="n">
        <f aca="false">SUM(D49:D64)</f>
        <v>49101.13</v>
      </c>
      <c r="E65" s="16"/>
    </row>
    <row r="66" customFormat="false" ht="13.8" hidden="false" customHeight="false" outlineLevel="0" collapsed="false">
      <c r="A66" s="61" t="s">
        <v>612</v>
      </c>
      <c r="B66" s="15"/>
      <c r="C66" s="9" t="s">
        <v>252</v>
      </c>
      <c r="D66" s="10" t="n">
        <v>4006.58</v>
      </c>
      <c r="E66" s="15" t="s">
        <v>613</v>
      </c>
    </row>
    <row r="67" customFormat="false" ht="13.8" hidden="false" customHeight="false" outlineLevel="0" collapsed="false">
      <c r="A67" s="61"/>
      <c r="B67" s="15"/>
      <c r="C67" s="9" t="s">
        <v>165</v>
      </c>
      <c r="D67" s="10" t="n">
        <v>3664.95</v>
      </c>
      <c r="E67" s="15" t="s">
        <v>613</v>
      </c>
    </row>
    <row r="68" customFormat="false" ht="13.8" hidden="false" customHeight="false" outlineLevel="0" collapsed="false">
      <c r="A68" s="27" t="s">
        <v>614</v>
      </c>
      <c r="B68" s="4"/>
      <c r="C68" s="12"/>
      <c r="D68" s="13" t="n">
        <f aca="false">SUM(D66:D67)</f>
        <v>7671.53</v>
      </c>
      <c r="E68" s="4"/>
    </row>
    <row r="69" customFormat="false" ht="13.8" hidden="false" customHeight="false" outlineLevel="0" collapsed="false">
      <c r="A69" s="15" t="s">
        <v>120</v>
      </c>
      <c r="B69" s="15"/>
      <c r="C69" s="9" t="s">
        <v>615</v>
      </c>
      <c r="D69" s="10" t="n">
        <v>1004.29</v>
      </c>
      <c r="E69" s="15" t="s">
        <v>181</v>
      </c>
    </row>
    <row r="70" customFormat="false" ht="13.8" hidden="false" customHeight="false" outlineLevel="0" collapsed="false">
      <c r="A70" s="15"/>
      <c r="B70" s="15"/>
      <c r="C70" s="9" t="s">
        <v>615</v>
      </c>
      <c r="D70" s="10" t="n">
        <v>581.98</v>
      </c>
      <c r="E70" s="15" t="s">
        <v>181</v>
      </c>
    </row>
    <row r="71" customFormat="false" ht="13.8" hidden="false" customHeight="false" outlineLevel="0" collapsed="false">
      <c r="A71" s="15"/>
      <c r="B71" s="15"/>
      <c r="C71" s="9" t="s">
        <v>165</v>
      </c>
      <c r="D71" s="10" t="n">
        <v>140</v>
      </c>
      <c r="E71" s="15" t="s">
        <v>616</v>
      </c>
    </row>
    <row r="72" customFormat="false" ht="13.8" hidden="false" customHeight="false" outlineLevel="0" collapsed="false">
      <c r="A72" s="15"/>
      <c r="B72" s="15"/>
      <c r="C72" s="9" t="s">
        <v>165</v>
      </c>
      <c r="D72" s="10" t="n">
        <v>400.31</v>
      </c>
      <c r="E72" s="15" t="s">
        <v>181</v>
      </c>
    </row>
    <row r="73" customFormat="false" ht="13.8" hidden="false" customHeight="false" outlineLevel="0" collapsed="false">
      <c r="A73" s="15"/>
      <c r="B73" s="15"/>
      <c r="C73" s="9" t="s">
        <v>165</v>
      </c>
      <c r="D73" s="10" t="n">
        <v>49</v>
      </c>
      <c r="E73" s="15" t="s">
        <v>181</v>
      </c>
    </row>
    <row r="74" customFormat="false" ht="13.8" hidden="false" customHeight="false" outlineLevel="0" collapsed="false">
      <c r="A74" s="15"/>
      <c r="B74" s="15"/>
      <c r="C74" s="9" t="s">
        <v>39</v>
      </c>
      <c r="D74" s="10" t="n">
        <v>658.26</v>
      </c>
      <c r="E74" s="15" t="s">
        <v>181</v>
      </c>
    </row>
    <row r="75" customFormat="false" ht="13.8" hidden="false" customHeight="false" outlineLevel="0" collapsed="false">
      <c r="A75" s="15"/>
      <c r="B75" s="15"/>
      <c r="C75" s="9" t="s">
        <v>39</v>
      </c>
      <c r="D75" s="10" t="n">
        <v>321.75</v>
      </c>
      <c r="E75" s="15" t="s">
        <v>181</v>
      </c>
    </row>
    <row r="76" customFormat="false" ht="13.8" hidden="false" customHeight="false" outlineLevel="0" collapsed="false">
      <c r="A76" s="15"/>
      <c r="B76" s="15"/>
      <c r="C76" s="9" t="s">
        <v>39</v>
      </c>
      <c r="D76" s="10" t="n">
        <v>775.08</v>
      </c>
      <c r="E76" s="15" t="s">
        <v>181</v>
      </c>
    </row>
    <row r="77" customFormat="false" ht="13.8" hidden="false" customHeight="false" outlineLevel="0" collapsed="false">
      <c r="A77" s="15"/>
      <c r="B77" s="15"/>
      <c r="C77" s="9" t="s">
        <v>60</v>
      </c>
      <c r="D77" s="10" t="n">
        <v>629.4</v>
      </c>
      <c r="E77" s="15" t="s">
        <v>181</v>
      </c>
    </row>
    <row r="78" customFormat="false" ht="13.8" hidden="false" customHeight="false" outlineLevel="0" collapsed="false">
      <c r="A78" s="15"/>
      <c r="B78" s="15"/>
      <c r="C78" s="9" t="s">
        <v>60</v>
      </c>
      <c r="D78" s="10" t="n">
        <v>157.5</v>
      </c>
      <c r="E78" s="15" t="s">
        <v>181</v>
      </c>
    </row>
    <row r="79" customFormat="false" ht="13.8" hidden="false" customHeight="false" outlineLevel="0" collapsed="false">
      <c r="A79" s="15"/>
      <c r="B79" s="15"/>
      <c r="C79" s="9" t="s">
        <v>60</v>
      </c>
      <c r="D79" s="10" t="n">
        <v>261.53</v>
      </c>
      <c r="E79" s="15" t="s">
        <v>181</v>
      </c>
    </row>
    <row r="80" customFormat="false" ht="13.8" hidden="false" customHeight="false" outlineLevel="0" collapsed="false">
      <c r="A80" s="15"/>
      <c r="B80" s="15"/>
      <c r="C80" s="9" t="s">
        <v>170</v>
      </c>
      <c r="D80" s="10" t="n">
        <v>620.9</v>
      </c>
      <c r="E80" s="15" t="s">
        <v>181</v>
      </c>
    </row>
    <row r="81" customFormat="false" ht="13.8" hidden="false" customHeight="false" outlineLevel="0" collapsed="false">
      <c r="A81" s="15"/>
      <c r="B81" s="15"/>
      <c r="C81" s="9" t="s">
        <v>170</v>
      </c>
      <c r="D81" s="10" t="n">
        <v>294</v>
      </c>
      <c r="E81" s="15" t="s">
        <v>181</v>
      </c>
    </row>
    <row r="82" customFormat="false" ht="13.8" hidden="false" customHeight="false" outlineLevel="0" collapsed="false">
      <c r="A82" s="15"/>
      <c r="B82" s="15"/>
      <c r="C82" s="9" t="s">
        <v>170</v>
      </c>
      <c r="D82" s="10" t="n">
        <v>26</v>
      </c>
      <c r="E82" s="15" t="s">
        <v>181</v>
      </c>
    </row>
    <row r="83" customFormat="false" ht="13.8" hidden="false" customHeight="false" outlineLevel="0" collapsed="false">
      <c r="A83" s="4" t="s">
        <v>124</v>
      </c>
      <c r="B83" s="4"/>
      <c r="C83" s="12"/>
      <c r="D83" s="13" t="n">
        <f aca="false">SUM(D69:D82)</f>
        <v>5920</v>
      </c>
      <c r="E83" s="4"/>
    </row>
    <row r="84" customFormat="false" ht="13.8" hidden="false" customHeight="false" outlineLevel="0" collapsed="false">
      <c r="A84" s="11" t="n">
        <v>20.12</v>
      </c>
      <c r="B84" s="15"/>
      <c r="C84" s="9" t="s">
        <v>233</v>
      </c>
      <c r="D84" s="10" t="n">
        <v>1000</v>
      </c>
      <c r="E84" s="15" t="s">
        <v>617</v>
      </c>
    </row>
    <row r="85" customFormat="false" ht="13.8" hidden="false" customHeight="false" outlineLevel="0" collapsed="false">
      <c r="A85" s="27" t="s">
        <v>385</v>
      </c>
      <c r="B85" s="4"/>
      <c r="C85" s="12"/>
      <c r="D85" s="13" t="n">
        <f aca="false">SUM(D84:D84)</f>
        <v>1000</v>
      </c>
      <c r="E85" s="4"/>
    </row>
    <row r="86" s="26" customFormat="true" ht="13.8" hidden="false" customHeight="false" outlineLevel="0" collapsed="false">
      <c r="A86" s="11" t="n">
        <v>20.13</v>
      </c>
      <c r="B86" s="15"/>
      <c r="C86" s="9" t="s">
        <v>233</v>
      </c>
      <c r="D86" s="10" t="n">
        <v>700</v>
      </c>
      <c r="E86" s="15" t="s">
        <v>476</v>
      </c>
    </row>
    <row r="87" customFormat="false" ht="13.8" hidden="false" customHeight="false" outlineLevel="0" collapsed="false">
      <c r="A87" s="27" t="s">
        <v>477</v>
      </c>
      <c r="B87" s="4"/>
      <c r="C87" s="12"/>
      <c r="D87" s="13" t="n">
        <f aca="false">SUM(D86)</f>
        <v>700</v>
      </c>
      <c r="E87" s="4"/>
    </row>
    <row r="88" customFormat="false" ht="13.8" hidden="false" customHeight="false" outlineLevel="0" collapsed="false">
      <c r="A88" s="15" t="s">
        <v>125</v>
      </c>
      <c r="B88" s="15"/>
      <c r="C88" s="9"/>
      <c r="D88" s="10" t="n">
        <v>298.51</v>
      </c>
      <c r="E88" s="15" t="s">
        <v>234</v>
      </c>
    </row>
    <row r="89" customFormat="false" ht="13.8" hidden="false" customHeight="false" outlineLevel="0" collapsed="false">
      <c r="A89" s="4" t="s">
        <v>127</v>
      </c>
      <c r="B89" s="4"/>
      <c r="C89" s="12"/>
      <c r="D89" s="13" t="n">
        <f aca="false">SUM(D88)</f>
        <v>298.51</v>
      </c>
      <c r="E89" s="4"/>
    </row>
    <row r="90" customFormat="false" ht="13.8" hidden="false" customHeight="false" outlineLevel="0" collapsed="false">
      <c r="A90" s="11" t="n">
        <v>20.25</v>
      </c>
      <c r="B90" s="15"/>
      <c r="C90" s="9" t="s">
        <v>163</v>
      </c>
      <c r="D90" s="10" t="n">
        <v>13905.44</v>
      </c>
      <c r="E90" s="15" t="s">
        <v>618</v>
      </c>
    </row>
    <row r="91" customFormat="false" ht="13.8" hidden="false" customHeight="false" outlineLevel="0" collapsed="false">
      <c r="A91" s="11"/>
      <c r="B91" s="15"/>
      <c r="C91" s="9" t="s">
        <v>252</v>
      </c>
      <c r="D91" s="10" t="n">
        <v>10235</v>
      </c>
      <c r="E91" s="15" t="s">
        <v>619</v>
      </c>
    </row>
    <row r="92" customFormat="false" ht="13.8" hidden="false" customHeight="false" outlineLevel="0" collapsed="false">
      <c r="A92" s="11"/>
      <c r="B92" s="15"/>
      <c r="C92" s="9" t="s">
        <v>252</v>
      </c>
      <c r="D92" s="10" t="n">
        <v>8330</v>
      </c>
      <c r="E92" s="15" t="s">
        <v>620</v>
      </c>
    </row>
    <row r="93" customFormat="false" ht="13.8" hidden="false" customHeight="false" outlineLevel="0" collapsed="false">
      <c r="A93" s="11"/>
      <c r="B93" s="15"/>
      <c r="C93" s="9" t="s">
        <v>37</v>
      </c>
      <c r="D93" s="10" t="n">
        <v>2812.8</v>
      </c>
      <c r="E93" s="15" t="s">
        <v>621</v>
      </c>
    </row>
    <row r="94" customFormat="false" ht="13.8" hidden="false" customHeight="false" outlineLevel="0" collapsed="false">
      <c r="A94" s="11"/>
      <c r="B94" s="15"/>
      <c r="C94" s="9" t="s">
        <v>39</v>
      </c>
      <c r="D94" s="10" t="n">
        <v>5</v>
      </c>
      <c r="E94" s="15" t="s">
        <v>621</v>
      </c>
    </row>
    <row r="95" customFormat="false" ht="13.8" hidden="false" customHeight="false" outlineLevel="0" collapsed="false">
      <c r="A95" s="11"/>
      <c r="B95" s="15"/>
      <c r="C95" s="9" t="s">
        <v>184</v>
      </c>
      <c r="D95" s="10" t="n">
        <v>12795.17</v>
      </c>
      <c r="E95" s="15" t="s">
        <v>622</v>
      </c>
    </row>
    <row r="96" customFormat="false" ht="13.8" hidden="false" customHeight="false" outlineLevel="0" collapsed="false">
      <c r="A96" s="4" t="s">
        <v>131</v>
      </c>
      <c r="B96" s="4"/>
      <c r="C96" s="12"/>
      <c r="D96" s="13" t="n">
        <f aca="false">SUM(D90:D95)</f>
        <v>48083.41</v>
      </c>
      <c r="E96" s="4"/>
    </row>
    <row r="97" customFormat="false" ht="13.8" hidden="false" customHeight="false" outlineLevel="0" collapsed="false">
      <c r="A97" s="15" t="s">
        <v>132</v>
      </c>
      <c r="B97" s="15"/>
      <c r="C97" s="9" t="s">
        <v>39</v>
      </c>
      <c r="D97" s="10" t="n">
        <v>273.74</v>
      </c>
      <c r="E97" s="15" t="s">
        <v>623</v>
      </c>
    </row>
    <row r="98" customFormat="false" ht="13.8" hidden="false" customHeight="false" outlineLevel="0" collapsed="false">
      <c r="A98" s="4" t="s">
        <v>134</v>
      </c>
      <c r="B98" s="4"/>
      <c r="C98" s="12"/>
      <c r="D98" s="13" t="n">
        <f aca="false">SUM(D97:D97)</f>
        <v>273.74</v>
      </c>
      <c r="E98" s="4"/>
    </row>
    <row r="99" customFormat="false" ht="13.8" hidden="false" customHeight="false" outlineLevel="0" collapsed="false">
      <c r="A99" s="15" t="s">
        <v>135</v>
      </c>
      <c r="B99" s="15"/>
      <c r="C99" s="9" t="s">
        <v>252</v>
      </c>
      <c r="D99" s="10" t="n">
        <v>50</v>
      </c>
      <c r="E99" s="15" t="s">
        <v>624</v>
      </c>
    </row>
    <row r="100" customFormat="false" ht="13.8" hidden="false" customHeight="false" outlineLevel="0" collapsed="false">
      <c r="A100" s="15"/>
      <c r="B100" s="15"/>
      <c r="C100" s="9" t="s">
        <v>35</v>
      </c>
      <c r="D100" s="10" t="n">
        <v>157</v>
      </c>
      <c r="E100" s="15" t="s">
        <v>624</v>
      </c>
    </row>
    <row r="101" customFormat="false" ht="13.8" hidden="false" customHeight="false" outlineLevel="0" collapsed="false">
      <c r="A101" s="15"/>
      <c r="B101" s="15"/>
      <c r="C101" s="9" t="s">
        <v>35</v>
      </c>
      <c r="D101" s="10" t="n">
        <v>36</v>
      </c>
      <c r="E101" s="15" t="s">
        <v>624</v>
      </c>
    </row>
    <row r="102" customFormat="false" ht="13.8" hidden="false" customHeight="false" outlineLevel="0" collapsed="false">
      <c r="A102" s="15"/>
      <c r="B102" s="15"/>
      <c r="C102" s="9" t="s">
        <v>37</v>
      </c>
      <c r="D102" s="10" t="n">
        <v>51</v>
      </c>
      <c r="E102" s="15" t="s">
        <v>624</v>
      </c>
    </row>
    <row r="103" customFormat="false" ht="13.8" hidden="false" customHeight="false" outlineLevel="0" collapsed="false">
      <c r="A103" s="15"/>
      <c r="B103" s="15"/>
      <c r="C103" s="9" t="s">
        <v>39</v>
      </c>
      <c r="D103" s="10" t="n">
        <v>2000</v>
      </c>
      <c r="E103" s="15" t="s">
        <v>625</v>
      </c>
    </row>
    <row r="104" customFormat="false" ht="13.8" hidden="false" customHeight="false" outlineLevel="0" collapsed="false">
      <c r="A104" s="15"/>
      <c r="B104" s="15"/>
      <c r="C104" s="9" t="s">
        <v>233</v>
      </c>
      <c r="D104" s="10" t="n">
        <v>20</v>
      </c>
      <c r="E104" s="15" t="s">
        <v>250</v>
      </c>
    </row>
    <row r="105" customFormat="false" ht="13.8" hidden="false" customHeight="false" outlineLevel="0" collapsed="false">
      <c r="A105" s="4" t="s">
        <v>141</v>
      </c>
      <c r="B105" s="4"/>
      <c r="C105" s="12"/>
      <c r="D105" s="13" t="n">
        <f aca="false">SUM(D99:D104)</f>
        <v>2314</v>
      </c>
      <c r="E105" s="4"/>
    </row>
    <row r="106" customFormat="false" ht="13.8" hidden="false" customHeight="false" outlineLevel="0" collapsed="false">
      <c r="A106" s="11" t="n">
        <v>59.17</v>
      </c>
      <c r="B106" s="15"/>
      <c r="C106" s="9" t="s">
        <v>615</v>
      </c>
      <c r="D106" s="10" t="n">
        <v>6047.18</v>
      </c>
      <c r="E106" s="15" t="s">
        <v>494</v>
      </c>
    </row>
    <row r="107" customFormat="false" ht="13.8" hidden="false" customHeight="false" outlineLevel="0" collapsed="false">
      <c r="A107" s="11"/>
      <c r="B107" s="15"/>
      <c r="C107" s="9" t="s">
        <v>615</v>
      </c>
      <c r="D107" s="10" t="n">
        <v>3010.65</v>
      </c>
      <c r="E107" s="15" t="s">
        <v>494</v>
      </c>
    </row>
    <row r="108" customFormat="false" ht="13.8" hidden="false" customHeight="false" outlineLevel="0" collapsed="false">
      <c r="A108" s="11"/>
      <c r="B108" s="15"/>
      <c r="C108" s="9" t="s">
        <v>615</v>
      </c>
      <c r="D108" s="10" t="n">
        <v>3665.63</v>
      </c>
      <c r="E108" s="15" t="s">
        <v>494</v>
      </c>
    </row>
    <row r="109" customFormat="false" ht="13.8" hidden="false" customHeight="false" outlineLevel="0" collapsed="false">
      <c r="A109" s="11"/>
      <c r="B109" s="15"/>
      <c r="C109" s="9" t="s">
        <v>615</v>
      </c>
      <c r="D109" s="10" t="n">
        <v>2890</v>
      </c>
      <c r="E109" s="15" t="s">
        <v>494</v>
      </c>
    </row>
    <row r="110" customFormat="false" ht="13.8" hidden="false" customHeight="false" outlineLevel="0" collapsed="false">
      <c r="A110" s="11"/>
      <c r="B110" s="15"/>
      <c r="C110" s="9" t="s">
        <v>615</v>
      </c>
      <c r="D110" s="10" t="n">
        <v>2782.2</v>
      </c>
      <c r="E110" s="15" t="s">
        <v>494</v>
      </c>
    </row>
    <row r="111" customFormat="false" ht="13.8" hidden="false" customHeight="false" outlineLevel="0" collapsed="false">
      <c r="A111" s="11"/>
      <c r="B111" s="15"/>
      <c r="C111" s="9" t="s">
        <v>615</v>
      </c>
      <c r="D111" s="10" t="n">
        <v>5576.49</v>
      </c>
      <c r="E111" s="15" t="s">
        <v>494</v>
      </c>
    </row>
    <row r="112" customFormat="false" ht="13.8" hidden="false" customHeight="false" outlineLevel="0" collapsed="false">
      <c r="A112" s="11"/>
      <c r="B112" s="15"/>
      <c r="C112" s="9" t="s">
        <v>615</v>
      </c>
      <c r="D112" s="10" t="n">
        <v>15116.45</v>
      </c>
      <c r="E112" s="15" t="s">
        <v>494</v>
      </c>
    </row>
    <row r="113" customFormat="false" ht="13.8" hidden="false" customHeight="false" outlineLevel="0" collapsed="false">
      <c r="A113" s="11"/>
      <c r="B113" s="15"/>
      <c r="C113" s="9" t="s">
        <v>615</v>
      </c>
      <c r="D113" s="10" t="n">
        <v>2732.43</v>
      </c>
      <c r="E113" s="15" t="s">
        <v>494</v>
      </c>
    </row>
    <row r="114" customFormat="false" ht="13.8" hidden="false" customHeight="false" outlineLevel="0" collapsed="false">
      <c r="A114" s="11"/>
      <c r="B114" s="15"/>
      <c r="C114" s="9" t="s">
        <v>615</v>
      </c>
      <c r="D114" s="10" t="n">
        <v>2863.33</v>
      </c>
      <c r="E114" s="15" t="s">
        <v>494</v>
      </c>
    </row>
    <row r="115" customFormat="false" ht="13.8" hidden="false" customHeight="false" outlineLevel="0" collapsed="false">
      <c r="A115" s="11"/>
      <c r="B115" s="15"/>
      <c r="C115" s="9" t="s">
        <v>615</v>
      </c>
      <c r="D115" s="10" t="n">
        <v>6410.5</v>
      </c>
      <c r="E115" s="15" t="s">
        <v>494</v>
      </c>
    </row>
    <row r="116" customFormat="false" ht="13.8" hidden="false" customHeight="false" outlineLevel="0" collapsed="false">
      <c r="A116" s="11"/>
      <c r="B116" s="15"/>
      <c r="C116" s="9" t="s">
        <v>615</v>
      </c>
      <c r="D116" s="10" t="n">
        <v>3749.15</v>
      </c>
      <c r="E116" s="15" t="s">
        <v>494</v>
      </c>
    </row>
    <row r="117" customFormat="false" ht="13.8" hidden="false" customHeight="false" outlineLevel="0" collapsed="false">
      <c r="A117" s="11"/>
      <c r="B117" s="15"/>
      <c r="C117" s="9" t="s">
        <v>615</v>
      </c>
      <c r="D117" s="10" t="n">
        <v>4270.35</v>
      </c>
      <c r="E117" s="15" t="s">
        <v>494</v>
      </c>
    </row>
    <row r="118" customFormat="false" ht="13.8" hidden="false" customHeight="false" outlineLevel="0" collapsed="false">
      <c r="A118" s="11"/>
      <c r="B118" s="15"/>
      <c r="C118" s="9" t="s">
        <v>615</v>
      </c>
      <c r="D118" s="10" t="n">
        <v>1697.19</v>
      </c>
      <c r="E118" s="15" t="s">
        <v>494</v>
      </c>
    </row>
    <row r="119" customFormat="false" ht="13.8" hidden="false" customHeight="false" outlineLevel="0" collapsed="false">
      <c r="A119" s="11"/>
      <c r="B119" s="15"/>
      <c r="C119" s="9" t="s">
        <v>615</v>
      </c>
      <c r="D119" s="10" t="n">
        <v>4369.89</v>
      </c>
      <c r="E119" s="15" t="s">
        <v>494</v>
      </c>
    </row>
    <row r="120" customFormat="false" ht="13.8" hidden="false" customHeight="false" outlineLevel="0" collapsed="false">
      <c r="A120" s="11"/>
      <c r="B120" s="15"/>
      <c r="C120" s="9" t="s">
        <v>615</v>
      </c>
      <c r="D120" s="10" t="n">
        <v>15000</v>
      </c>
      <c r="E120" s="15" t="s">
        <v>494</v>
      </c>
    </row>
    <row r="121" customFormat="false" ht="13.8" hidden="false" customHeight="false" outlineLevel="0" collapsed="false">
      <c r="A121" s="11"/>
      <c r="B121" s="15"/>
      <c r="C121" s="9" t="s">
        <v>615</v>
      </c>
      <c r="D121" s="10" t="n">
        <v>3000</v>
      </c>
      <c r="E121" s="15" t="s">
        <v>494</v>
      </c>
    </row>
    <row r="122" customFormat="false" ht="13.8" hidden="false" customHeight="false" outlineLevel="0" collapsed="false">
      <c r="A122" s="11"/>
      <c r="B122" s="15"/>
      <c r="C122" s="9" t="s">
        <v>615</v>
      </c>
      <c r="D122" s="10" t="n">
        <v>3000</v>
      </c>
      <c r="E122" s="15" t="s">
        <v>494</v>
      </c>
    </row>
    <row r="123" customFormat="false" ht="13.8" hidden="false" customHeight="false" outlineLevel="0" collapsed="false">
      <c r="A123" s="11"/>
      <c r="B123" s="15"/>
      <c r="C123" s="9" t="s">
        <v>615</v>
      </c>
      <c r="D123" s="10" t="n">
        <v>15000</v>
      </c>
      <c r="E123" s="15" t="s">
        <v>494</v>
      </c>
    </row>
    <row r="124" customFormat="false" ht="13.8" hidden="false" customHeight="false" outlineLevel="0" collapsed="false">
      <c r="A124" s="11"/>
      <c r="B124" s="15"/>
      <c r="C124" s="9" t="s">
        <v>615</v>
      </c>
      <c r="D124" s="10" t="n">
        <v>30000</v>
      </c>
      <c r="E124" s="15" t="s">
        <v>494</v>
      </c>
    </row>
    <row r="125" customFormat="false" ht="13.8" hidden="false" customHeight="false" outlineLevel="0" collapsed="false">
      <c r="A125" s="11"/>
      <c r="B125" s="15"/>
      <c r="C125" s="9" t="s">
        <v>615</v>
      </c>
      <c r="D125" s="10" t="n">
        <v>3000</v>
      </c>
      <c r="E125" s="15" t="s">
        <v>494</v>
      </c>
    </row>
    <row r="126" customFormat="false" ht="13.8" hidden="false" customHeight="false" outlineLevel="0" collapsed="false">
      <c r="A126" s="11"/>
      <c r="B126" s="15"/>
      <c r="C126" s="9" t="s">
        <v>615</v>
      </c>
      <c r="D126" s="10" t="n">
        <v>3000</v>
      </c>
      <c r="E126" s="15" t="s">
        <v>494</v>
      </c>
    </row>
    <row r="127" customFormat="false" ht="13.8" hidden="false" customHeight="false" outlineLevel="0" collapsed="false">
      <c r="A127" s="11"/>
      <c r="B127" s="15"/>
      <c r="C127" s="9" t="s">
        <v>615</v>
      </c>
      <c r="D127" s="10" t="n">
        <v>30000</v>
      </c>
      <c r="E127" s="15" t="s">
        <v>494</v>
      </c>
    </row>
    <row r="128" customFormat="false" ht="13.8" hidden="false" customHeight="false" outlineLevel="0" collapsed="false">
      <c r="A128" s="11"/>
      <c r="B128" s="15"/>
      <c r="C128" s="9" t="s">
        <v>615</v>
      </c>
      <c r="D128" s="10" t="n">
        <v>15000</v>
      </c>
      <c r="E128" s="15" t="s">
        <v>494</v>
      </c>
    </row>
    <row r="129" customFormat="false" ht="13.8" hidden="false" customHeight="false" outlineLevel="0" collapsed="false">
      <c r="A129" s="11"/>
      <c r="B129" s="15"/>
      <c r="C129" s="9" t="s">
        <v>163</v>
      </c>
      <c r="D129" s="10" t="n">
        <v>243873</v>
      </c>
      <c r="E129" s="15" t="s">
        <v>494</v>
      </c>
    </row>
    <row r="130" customFormat="false" ht="13.8" hidden="false" customHeight="false" outlineLevel="0" collapsed="false">
      <c r="A130" s="11"/>
      <c r="B130" s="15"/>
      <c r="C130" s="9" t="s">
        <v>252</v>
      </c>
      <c r="D130" s="10" t="n">
        <v>155901.98</v>
      </c>
      <c r="E130" s="15" t="s">
        <v>494</v>
      </c>
    </row>
    <row r="131" customFormat="false" ht="13.8" hidden="false" customHeight="false" outlineLevel="0" collapsed="false">
      <c r="A131" s="11"/>
      <c r="B131" s="15"/>
      <c r="C131" s="9" t="s">
        <v>165</v>
      </c>
      <c r="D131" s="10" t="n">
        <v>793.19</v>
      </c>
      <c r="E131" s="15" t="s">
        <v>626</v>
      </c>
    </row>
    <row r="132" customFormat="false" ht="13.8" hidden="false" customHeight="false" outlineLevel="0" collapsed="false">
      <c r="A132" s="11"/>
      <c r="B132" s="15"/>
      <c r="C132" s="9" t="s">
        <v>170</v>
      </c>
      <c r="D132" s="10" t="n">
        <v>793.19</v>
      </c>
      <c r="E132" s="15" t="s">
        <v>626</v>
      </c>
    </row>
    <row r="133" customFormat="false" ht="13.8" hidden="false" customHeight="false" outlineLevel="0" collapsed="false">
      <c r="A133" s="11"/>
      <c r="B133" s="15"/>
      <c r="C133" s="9" t="s">
        <v>40</v>
      </c>
      <c r="D133" s="10" t="n">
        <v>6040.49</v>
      </c>
      <c r="E133" s="15" t="s">
        <v>20</v>
      </c>
    </row>
    <row r="134" customFormat="false" ht="13.8" hidden="false" customHeight="false" outlineLevel="0" collapsed="false">
      <c r="A134" s="11"/>
      <c r="B134" s="15"/>
      <c r="C134" s="9" t="s">
        <v>184</v>
      </c>
      <c r="D134" s="10" t="n">
        <v>174555.5</v>
      </c>
      <c r="E134" s="15" t="s">
        <v>494</v>
      </c>
    </row>
    <row r="135" customFormat="false" ht="13.8" hidden="false" customHeight="false" outlineLevel="0" collapsed="false">
      <c r="A135" s="27" t="s">
        <v>151</v>
      </c>
      <c r="B135" s="4"/>
      <c r="C135" s="12"/>
      <c r="D135" s="13" t="n">
        <f aca="false">SUM(D106:D134)</f>
        <v>764138.79</v>
      </c>
      <c r="E135" s="15"/>
    </row>
    <row r="136" customFormat="false" ht="13.8" hidden="false" customHeight="false" outlineLevel="0" collapsed="false">
      <c r="A136" s="28" t="s">
        <v>152</v>
      </c>
      <c r="B136" s="15"/>
      <c r="C136" s="9" t="s">
        <v>167</v>
      </c>
      <c r="D136" s="10" t="n">
        <v>6699</v>
      </c>
      <c r="E136" s="15" t="s">
        <v>564</v>
      </c>
    </row>
    <row r="137" customFormat="false" ht="13.8" hidden="false" customHeight="false" outlineLevel="0" collapsed="false">
      <c r="A137" s="29" t="s">
        <v>154</v>
      </c>
      <c r="B137" s="15"/>
      <c r="C137" s="9"/>
      <c r="D137" s="13" t="n">
        <f aca="false">SUM(D136)</f>
        <v>6699</v>
      </c>
      <c r="E137" s="15"/>
    </row>
    <row r="138" customFormat="false" ht="13.8" hidden="false" customHeight="false" outlineLevel="0" collapsed="false">
      <c r="A138" s="28" t="n">
        <v>65.01</v>
      </c>
      <c r="B138" s="15"/>
      <c r="C138" s="9"/>
      <c r="D138" s="10" t="n">
        <v>9935288.63</v>
      </c>
      <c r="E138" s="15" t="s">
        <v>498</v>
      </c>
    </row>
    <row r="139" customFormat="false" ht="13.8" hidden="false" customHeight="false" outlineLevel="0" collapsed="false">
      <c r="A139" s="29" t="s">
        <v>156</v>
      </c>
      <c r="B139" s="15"/>
      <c r="C139" s="9"/>
      <c r="D139" s="13" t="n">
        <f aca="false">SUM(D138)</f>
        <v>9935288.63</v>
      </c>
      <c r="E139" s="15"/>
    </row>
    <row r="140" customFormat="false" ht="13.8" hidden="false" customHeight="false" outlineLevel="0" collapsed="false">
      <c r="A140" s="28" t="s">
        <v>157</v>
      </c>
      <c r="B140" s="15"/>
      <c r="C140" s="9" t="s">
        <v>233</v>
      </c>
      <c r="D140" s="10" t="n">
        <v>1657.31</v>
      </c>
      <c r="E140" s="15" t="s">
        <v>627</v>
      </c>
      <c r="J140" s="2"/>
    </row>
    <row r="141" customFormat="false" ht="13.8" hidden="false" customHeight="false" outlineLevel="0" collapsed="false">
      <c r="A141" s="28"/>
      <c r="B141" s="15"/>
      <c r="C141" s="9" t="s">
        <v>233</v>
      </c>
      <c r="D141" s="10" t="n">
        <v>37786.64</v>
      </c>
      <c r="E141" s="15" t="s">
        <v>628</v>
      </c>
    </row>
    <row r="142" customFormat="false" ht="13.8" hidden="false" customHeight="false" outlineLevel="0" collapsed="false">
      <c r="A142" s="28"/>
      <c r="B142" s="15"/>
      <c r="C142" s="9"/>
      <c r="D142" s="10" t="n">
        <v>15150048.09</v>
      </c>
      <c r="E142" s="15" t="s">
        <v>498</v>
      </c>
    </row>
    <row r="143" customFormat="false" ht="13.8" hidden="false" customHeight="false" outlineLevel="0" collapsed="false">
      <c r="A143" s="29" t="s">
        <v>160</v>
      </c>
      <c r="B143" s="4"/>
      <c r="C143" s="12"/>
      <c r="D143" s="13" t="n">
        <f aca="false">SUM(D140:D142)</f>
        <v>15189492.04</v>
      </c>
      <c r="E143" s="25"/>
    </row>
    <row r="144" s="2" customFormat="true" ht="13.8" hidden="false" customHeight="false" outlineLevel="0" collapsed="false">
      <c r="A144" s="2" t="s">
        <v>190</v>
      </c>
      <c r="D144" s="2" t="n">
        <f aca="false">SUM(D12+D14+D16+D19+D21+D23+D28+D48+D65+D68+D83+D85+D87+D89+D96+D98+D105+D135+D137+D139+D143)</f>
        <v>26070786.7</v>
      </c>
    </row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RowHeight="15" zeroHeight="false" outlineLevelRow="0" outlineLevelCol="0"/>
  <cols>
    <col collapsed="false" customWidth="true" hidden="false" outlineLevel="0" max="1" min="1" style="0" width="17.92"/>
    <col collapsed="false" customWidth="true" hidden="false" outlineLevel="0" max="2" min="2" style="0" width="14.43"/>
    <col collapsed="false" customWidth="true" hidden="false" outlineLevel="0" max="3" min="3" style="0" width="16.26"/>
    <col collapsed="false" customWidth="true" hidden="false" outlineLevel="0" max="4" min="4" style="0" width="22.92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/>
      <c r="C8" s="5"/>
      <c r="D8" s="6" t="s">
        <v>578</v>
      </c>
      <c r="E8" s="5"/>
    </row>
    <row r="9" customFormat="false" ht="13.8" hidden="false" customHeight="false" outlineLevel="0" collapsed="false">
      <c r="A9" s="4"/>
      <c r="B9" s="5"/>
      <c r="C9" s="5"/>
      <c r="D9" s="6"/>
      <c r="E9" s="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629</v>
      </c>
      <c r="C11" s="9" t="s">
        <v>167</v>
      </c>
      <c r="D11" s="10" t="n">
        <v>71092</v>
      </c>
      <c r="E11" s="11" t="s">
        <v>630</v>
      </c>
    </row>
    <row r="12" customFormat="false" ht="13.8" hidden="false" customHeight="false" outlineLevel="0" collapsed="false">
      <c r="A12" s="7"/>
      <c r="B12" s="8"/>
      <c r="C12" s="9" t="s">
        <v>167</v>
      </c>
      <c r="D12" s="10" t="n">
        <v>112360</v>
      </c>
      <c r="E12" s="11" t="s">
        <v>416</v>
      </c>
    </row>
    <row r="13" customFormat="false" ht="13.8" hidden="false" customHeight="false" outlineLevel="0" collapsed="false">
      <c r="A13" s="7"/>
      <c r="B13" s="8"/>
      <c r="C13" s="9" t="s">
        <v>167</v>
      </c>
      <c r="D13" s="10" t="n">
        <v>8762</v>
      </c>
      <c r="E13" s="11" t="s">
        <v>503</v>
      </c>
    </row>
    <row r="14" customFormat="false" ht="13.8" hidden="false" customHeight="false" outlineLevel="0" collapsed="false">
      <c r="A14" s="7"/>
      <c r="B14" s="8"/>
      <c r="C14" s="9" t="s">
        <v>167</v>
      </c>
      <c r="D14" s="10" t="n">
        <f aca="false">SUM(253816-14229-44528)</f>
        <v>195059</v>
      </c>
      <c r="E14" s="11" t="s">
        <v>503</v>
      </c>
    </row>
    <row r="15" customFormat="false" ht="13.8" hidden="false" customHeight="false" outlineLevel="0" collapsed="false">
      <c r="A15" s="7"/>
      <c r="B15" s="8"/>
      <c r="C15" s="9" t="s">
        <v>167</v>
      </c>
      <c r="D15" s="10" t="n">
        <f aca="false">SUM(47052-6270)</f>
        <v>40782</v>
      </c>
      <c r="E15" s="11" t="s">
        <v>503</v>
      </c>
    </row>
    <row r="16" customFormat="false" ht="13.8" hidden="false" customHeight="false" outlineLevel="0" collapsed="false">
      <c r="A16" s="7"/>
      <c r="B16" s="8"/>
      <c r="C16" s="9" t="s">
        <v>167</v>
      </c>
      <c r="D16" s="10" t="n">
        <f aca="false">SUM(180813-1892)</f>
        <v>178921</v>
      </c>
      <c r="E16" s="11" t="s">
        <v>503</v>
      </c>
    </row>
    <row r="17" customFormat="false" ht="13.8" hidden="false" customHeight="false" outlineLevel="0" collapsed="false">
      <c r="A17" s="7"/>
      <c r="B17" s="8"/>
      <c r="C17" s="9" t="s">
        <v>167</v>
      </c>
      <c r="D17" s="10" t="n">
        <v>31627</v>
      </c>
      <c r="E17" s="11" t="s">
        <v>503</v>
      </c>
    </row>
    <row r="18" customFormat="false" ht="13.8" hidden="false" customHeight="false" outlineLevel="0" collapsed="false">
      <c r="A18" s="7"/>
      <c r="B18" s="8"/>
      <c r="C18" s="9" t="s">
        <v>167</v>
      </c>
      <c r="D18" s="10" t="n">
        <f aca="false">SUM(140914-33862)</f>
        <v>107052</v>
      </c>
      <c r="E18" s="11" t="s">
        <v>503</v>
      </c>
    </row>
    <row r="19" customFormat="false" ht="13.8" hidden="false" customHeight="false" outlineLevel="0" collapsed="false">
      <c r="A19" s="7"/>
      <c r="B19" s="8"/>
      <c r="C19" s="9" t="s">
        <v>167</v>
      </c>
      <c r="D19" s="10" t="n">
        <v>284455</v>
      </c>
      <c r="E19" s="11" t="s">
        <v>631</v>
      </c>
    </row>
    <row r="20" customFormat="false" ht="13.8" hidden="false" customHeight="false" outlineLevel="0" collapsed="false">
      <c r="A20" s="7"/>
      <c r="B20" s="8"/>
      <c r="C20" s="9" t="s">
        <v>40</v>
      </c>
      <c r="D20" s="10" t="n">
        <v>1300</v>
      </c>
      <c r="E20" s="11" t="s">
        <v>632</v>
      </c>
    </row>
    <row r="21" customFormat="false" ht="13.8" hidden="false" customHeight="false" outlineLevel="0" collapsed="false">
      <c r="A21" s="7"/>
      <c r="B21" s="8"/>
      <c r="C21" s="9" t="s">
        <v>40</v>
      </c>
      <c r="D21" s="10" t="n">
        <v>700</v>
      </c>
      <c r="E21" s="11" t="s">
        <v>632</v>
      </c>
    </row>
    <row r="22" customFormat="false" ht="13.8" hidden="false" customHeight="false" outlineLevel="0" collapsed="false">
      <c r="A22" s="7"/>
      <c r="B22" s="8"/>
      <c r="C22" s="9" t="s">
        <v>114</v>
      </c>
      <c r="D22" s="10" t="n">
        <v>2000</v>
      </c>
      <c r="E22" s="11" t="s">
        <v>632</v>
      </c>
    </row>
    <row r="23" customFormat="false" ht="13.8" hidden="false" customHeight="false" outlineLevel="0" collapsed="false">
      <c r="A23" s="7"/>
      <c r="B23" s="8"/>
      <c r="C23" s="9" t="s">
        <v>114</v>
      </c>
      <c r="D23" s="10" t="n">
        <v>3600</v>
      </c>
      <c r="E23" s="11" t="s">
        <v>20</v>
      </c>
    </row>
    <row r="24" customFormat="false" ht="13.8" hidden="false" customHeight="false" outlineLevel="0" collapsed="false">
      <c r="A24" s="7"/>
      <c r="B24" s="8"/>
      <c r="C24" s="9" t="s">
        <v>114</v>
      </c>
      <c r="D24" s="10" t="n">
        <v>170</v>
      </c>
      <c r="E24" s="11" t="s">
        <v>20</v>
      </c>
    </row>
    <row r="25" customFormat="false" ht="13.8" hidden="false" customHeight="false" outlineLevel="0" collapsed="false">
      <c r="A25" s="7"/>
      <c r="B25" s="8"/>
      <c r="C25" s="9" t="s">
        <v>114</v>
      </c>
      <c r="D25" s="10" t="n">
        <v>470</v>
      </c>
      <c r="E25" s="11" t="s">
        <v>20</v>
      </c>
    </row>
    <row r="26" customFormat="false" ht="13.8" hidden="false" customHeight="false" outlineLevel="0" collapsed="false">
      <c r="A26" s="7"/>
      <c r="B26" s="8"/>
      <c r="C26" s="9" t="s">
        <v>114</v>
      </c>
      <c r="D26" s="10" t="n">
        <v>2671</v>
      </c>
      <c r="E26" s="11" t="s">
        <v>633</v>
      </c>
    </row>
    <row r="27" customFormat="false" ht="13.8" hidden="false" customHeight="false" outlineLevel="0" collapsed="false">
      <c r="A27" s="4" t="s">
        <v>24</v>
      </c>
      <c r="B27" s="4"/>
      <c r="C27" s="12"/>
      <c r="D27" s="13" t="n">
        <f aca="false">SUM(D11:D26)</f>
        <v>1041021</v>
      </c>
      <c r="E27" s="14"/>
    </row>
    <row r="28" customFormat="false" ht="13.8" hidden="false" customHeight="false" outlineLevel="0" collapsed="false">
      <c r="A28" s="15" t="s">
        <v>25</v>
      </c>
      <c r="B28" s="15"/>
      <c r="C28" s="9" t="s">
        <v>167</v>
      </c>
      <c r="D28" s="10" t="n">
        <v>44528</v>
      </c>
      <c r="E28" s="15" t="s">
        <v>418</v>
      </c>
    </row>
    <row r="29" customFormat="false" ht="13.8" hidden="false" customHeight="false" outlineLevel="0" collapsed="false">
      <c r="A29" s="4" t="s">
        <v>27</v>
      </c>
      <c r="B29" s="4"/>
      <c r="C29" s="12"/>
      <c r="D29" s="13" t="n">
        <f aca="false">SUM(D28)</f>
        <v>44528</v>
      </c>
      <c r="E29" s="4"/>
    </row>
    <row r="30" customFormat="false" ht="13.8" hidden="false" customHeight="false" outlineLevel="0" collapsed="false">
      <c r="A30" s="15" t="s">
        <v>28</v>
      </c>
      <c r="B30" s="15"/>
      <c r="C30" s="9" t="s">
        <v>167</v>
      </c>
      <c r="D30" s="10" t="n">
        <v>1387</v>
      </c>
      <c r="E30" s="15" t="s">
        <v>634</v>
      </c>
    </row>
    <row r="31" customFormat="false" ht="13.8" hidden="false" customHeight="false" outlineLevel="0" collapsed="false">
      <c r="A31" s="15"/>
      <c r="B31" s="15"/>
      <c r="C31" s="9" t="s">
        <v>167</v>
      </c>
      <c r="D31" s="10" t="n">
        <v>5333</v>
      </c>
      <c r="E31" s="15" t="s">
        <v>635</v>
      </c>
    </row>
    <row r="32" customFormat="false" ht="13.8" hidden="false" customHeight="false" outlineLevel="0" collapsed="false">
      <c r="A32" s="15"/>
      <c r="B32" s="15"/>
      <c r="C32" s="9" t="s">
        <v>167</v>
      </c>
      <c r="D32" s="10" t="n">
        <v>2131</v>
      </c>
      <c r="E32" s="15" t="s">
        <v>636</v>
      </c>
    </row>
    <row r="33" customFormat="false" ht="13.8" hidden="false" customHeight="false" outlineLevel="0" collapsed="false">
      <c r="A33" s="15"/>
      <c r="B33" s="15"/>
      <c r="C33" s="9" t="s">
        <v>40</v>
      </c>
      <c r="D33" s="10" t="n">
        <v>12485</v>
      </c>
      <c r="E33" s="15" t="s">
        <v>637</v>
      </c>
    </row>
    <row r="34" customFormat="false" ht="13.8" hidden="false" customHeight="false" outlineLevel="0" collapsed="false">
      <c r="A34" s="4" t="s">
        <v>33</v>
      </c>
      <c r="B34" s="4"/>
      <c r="C34" s="12"/>
      <c r="D34" s="13" t="n">
        <f aca="false">SUM(D30:D33)</f>
        <v>21336</v>
      </c>
      <c r="E34" s="16"/>
    </row>
    <row r="35" customFormat="false" ht="13.8" hidden="false" customHeight="false" outlineLevel="0" collapsed="false">
      <c r="A35" s="15" t="s">
        <v>34</v>
      </c>
      <c r="B35" s="15"/>
      <c r="C35" s="16" t="n">
        <v>1</v>
      </c>
      <c r="D35" s="16" t="n">
        <v>576</v>
      </c>
      <c r="E35" s="15" t="s">
        <v>36</v>
      </c>
    </row>
    <row r="36" customFormat="false" ht="13.8" hidden="false" customHeight="false" outlineLevel="0" collapsed="false">
      <c r="A36" s="15"/>
      <c r="B36" s="15"/>
      <c r="C36" s="16" t="n">
        <v>11</v>
      </c>
      <c r="D36" s="16" t="n">
        <v>288</v>
      </c>
      <c r="E36" s="15" t="s">
        <v>36</v>
      </c>
    </row>
    <row r="37" customFormat="false" ht="13.8" hidden="false" customHeight="false" outlineLevel="0" collapsed="false">
      <c r="A37" s="15"/>
      <c r="B37" s="15"/>
      <c r="C37" s="16" t="n">
        <v>18</v>
      </c>
      <c r="D37" s="16" t="n">
        <v>46</v>
      </c>
      <c r="E37" s="15" t="s">
        <v>36</v>
      </c>
    </row>
    <row r="38" customFormat="false" ht="13.8" hidden="false" customHeight="false" outlineLevel="0" collapsed="false">
      <c r="A38" s="15"/>
      <c r="B38" s="15"/>
      <c r="C38" s="9" t="s">
        <v>170</v>
      </c>
      <c r="D38" s="10" t="n">
        <v>23</v>
      </c>
      <c r="E38" s="15" t="s">
        <v>36</v>
      </c>
    </row>
    <row r="39" customFormat="false" ht="13.8" hidden="false" customHeight="false" outlineLevel="0" collapsed="false">
      <c r="A39" s="4" t="s">
        <v>42</v>
      </c>
      <c r="B39" s="4"/>
      <c r="C39" s="12"/>
      <c r="D39" s="13" t="n">
        <f aca="false">SUM(D35:D38)</f>
        <v>933</v>
      </c>
      <c r="E39" s="16"/>
    </row>
    <row r="40" customFormat="false" ht="13.8" hidden="false" customHeight="false" outlineLevel="0" collapsed="false">
      <c r="A40" s="15" t="s">
        <v>43</v>
      </c>
      <c r="B40" s="15"/>
      <c r="C40" s="9" t="s">
        <v>167</v>
      </c>
      <c r="D40" s="10" t="n">
        <v>33862</v>
      </c>
      <c r="E40" s="15" t="s">
        <v>185</v>
      </c>
    </row>
    <row r="41" customFormat="false" ht="13.8" hidden="false" customHeight="false" outlineLevel="0" collapsed="false">
      <c r="A41" s="4" t="s">
        <v>45</v>
      </c>
      <c r="B41" s="4"/>
      <c r="C41" s="12"/>
      <c r="D41" s="13" t="n">
        <f aca="false">SUM(D40)</f>
        <v>33862</v>
      </c>
      <c r="E41" s="4"/>
    </row>
    <row r="42" customFormat="false" ht="13.8" hidden="false" customHeight="false" outlineLevel="0" collapsed="false">
      <c r="A42" s="16" t="s">
        <v>46</v>
      </c>
      <c r="B42" s="16"/>
      <c r="C42" s="16" t="n">
        <v>12</v>
      </c>
      <c r="D42" s="17" t="n">
        <v>1892</v>
      </c>
      <c r="E42" s="16" t="s">
        <v>186</v>
      </c>
    </row>
    <row r="43" customFormat="false" ht="13.8" hidden="false" customHeight="false" outlineLevel="0" collapsed="false">
      <c r="A43" s="16"/>
      <c r="B43" s="16"/>
      <c r="C43" s="16" t="n">
        <v>12</v>
      </c>
      <c r="D43" s="17" t="n">
        <v>6270</v>
      </c>
      <c r="E43" s="16" t="s">
        <v>638</v>
      </c>
    </row>
    <row r="44" customFormat="false" ht="13.8" hidden="false" customHeight="false" outlineLevel="0" collapsed="false">
      <c r="A44" s="4" t="s">
        <v>48</v>
      </c>
      <c r="B44" s="16"/>
      <c r="C44" s="16"/>
      <c r="D44" s="18" t="n">
        <f aca="false">SUM(D42:D43)</f>
        <v>8162</v>
      </c>
      <c r="E44" s="16"/>
    </row>
    <row r="45" customFormat="false" ht="13.8" hidden="false" customHeight="false" outlineLevel="0" collapsed="false">
      <c r="A45" s="15" t="s">
        <v>49</v>
      </c>
      <c r="B45" s="15"/>
      <c r="C45" s="9" t="s">
        <v>167</v>
      </c>
      <c r="D45" s="19" t="n">
        <v>25760</v>
      </c>
      <c r="E45" s="11" t="s">
        <v>425</v>
      </c>
    </row>
    <row r="46" customFormat="false" ht="13.8" hidden="false" customHeight="false" outlineLevel="0" collapsed="false">
      <c r="A46" s="7"/>
      <c r="B46" s="8"/>
      <c r="C46" s="9" t="s">
        <v>167</v>
      </c>
      <c r="D46" s="10" t="n">
        <v>14229</v>
      </c>
      <c r="E46" s="11" t="s">
        <v>426</v>
      </c>
    </row>
    <row r="47" customFormat="false" ht="13.8" hidden="false" customHeight="false" outlineLevel="0" collapsed="false">
      <c r="A47" s="4" t="s">
        <v>52</v>
      </c>
      <c r="B47" s="4"/>
      <c r="C47" s="12"/>
      <c r="D47" s="13" t="n">
        <f aca="false">SUM(D45:D46)</f>
        <v>39989</v>
      </c>
      <c r="E47" s="16"/>
    </row>
    <row r="48" s="2" customFormat="true" ht="13.8" hidden="false" customHeight="false" outlineLevel="0" collapsed="false">
      <c r="A48" s="2" t="s">
        <v>190</v>
      </c>
      <c r="D48" s="2" t="n">
        <f aca="false">SUM(D27+D29+D34+D39+D41+D44+D47)</f>
        <v>1189831</v>
      </c>
    </row>
    <row r="49" customFormat="false" ht="13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29.87"/>
    <col collapsed="false" customWidth="true" hidden="false" outlineLevel="0" max="2" min="2" style="0" width="23.88"/>
    <col collapsed="false" customWidth="true" hidden="false" outlineLevel="0" max="3" min="3" style="0" width="21.82"/>
    <col collapsed="false" customWidth="true" hidden="false" outlineLevel="0" max="4" min="4" style="0" width="15.71"/>
    <col collapsed="false" customWidth="true" hidden="false" outlineLevel="0" max="5" min="5" style="0" width="62.14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343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/>
      <c r="B8" s="2" t="s">
        <v>639</v>
      </c>
      <c r="C8" s="2"/>
      <c r="D8" s="59"/>
      <c r="E8" s="7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8" t="s">
        <v>640</v>
      </c>
      <c r="B11" s="8"/>
      <c r="C11" s="0" t="n">
        <v>6</v>
      </c>
      <c r="D11" s="0" t="n">
        <v>39.28</v>
      </c>
      <c r="E11" s="0" t="s">
        <v>641</v>
      </c>
    </row>
    <row r="12" s="26" customFormat="true" ht="13.8" hidden="false" customHeight="false" outlineLevel="0" collapsed="false">
      <c r="A12" s="11"/>
      <c r="B12" s="15"/>
      <c r="C12" s="9" t="s">
        <v>74</v>
      </c>
      <c r="D12" s="77" t="n">
        <v>139.86</v>
      </c>
      <c r="E12" s="15" t="s">
        <v>642</v>
      </c>
    </row>
    <row r="13" customFormat="false" ht="13.8" hidden="false" customHeight="false" outlineLevel="0" collapsed="false">
      <c r="A13" s="21" t="s">
        <v>194</v>
      </c>
      <c r="B13" s="8"/>
      <c r="C13" s="8"/>
      <c r="D13" s="13" t="n">
        <f aca="false">SUM(D11:D12)</f>
        <v>179.14</v>
      </c>
      <c r="E13" s="15"/>
    </row>
    <row r="14" customFormat="false" ht="13.8" hidden="false" customHeight="false" outlineLevel="0" collapsed="false">
      <c r="A14" s="7" t="s">
        <v>56</v>
      </c>
      <c r="B14" s="8"/>
      <c r="C14" s="9" t="s">
        <v>340</v>
      </c>
      <c r="D14" s="10" t="n">
        <v>29791.04</v>
      </c>
      <c r="E14" s="15" t="s">
        <v>643</v>
      </c>
    </row>
    <row r="15" customFormat="false" ht="13.8" hidden="false" customHeight="false" outlineLevel="0" collapsed="false">
      <c r="A15" s="21" t="s">
        <v>58</v>
      </c>
      <c r="B15" s="5"/>
      <c r="C15" s="22"/>
      <c r="D15" s="13" t="n">
        <f aca="false">SUM(D14)</f>
        <v>29791.04</v>
      </c>
      <c r="E15" s="4"/>
    </row>
    <row r="16" customFormat="false" ht="13.8" hidden="false" customHeight="false" outlineLevel="0" collapsed="false">
      <c r="A16" s="7" t="s">
        <v>59</v>
      </c>
      <c r="B16" s="8"/>
      <c r="C16" s="9" t="s">
        <v>340</v>
      </c>
      <c r="D16" s="10" t="n">
        <v>1825.44</v>
      </c>
      <c r="E16" s="15" t="s">
        <v>644</v>
      </c>
    </row>
    <row r="17" customFormat="false" ht="13.8" hidden="false" customHeight="false" outlineLevel="0" collapsed="false">
      <c r="A17" s="7"/>
      <c r="B17" s="8"/>
      <c r="C17" s="9" t="s">
        <v>340</v>
      </c>
      <c r="D17" s="10" t="n">
        <v>1666.03</v>
      </c>
      <c r="E17" s="15" t="s">
        <v>645</v>
      </c>
    </row>
    <row r="18" customFormat="false" ht="13.8" hidden="false" customHeight="false" outlineLevel="0" collapsed="false">
      <c r="A18" s="21" t="s">
        <v>62</v>
      </c>
      <c r="B18" s="5"/>
      <c r="C18" s="22"/>
      <c r="D18" s="13" t="n">
        <f aca="false">SUM(D16:D17)</f>
        <v>3491.47</v>
      </c>
      <c r="E18" s="4"/>
    </row>
    <row r="19" customFormat="false" ht="13.8" hidden="false" customHeight="false" outlineLevel="0" collapsed="false">
      <c r="A19" s="7" t="s">
        <v>63</v>
      </c>
      <c r="B19" s="15"/>
      <c r="C19" s="9" t="s">
        <v>74</v>
      </c>
      <c r="D19" s="10" t="n">
        <v>6981.7</v>
      </c>
      <c r="E19" s="15" t="s">
        <v>434</v>
      </c>
    </row>
    <row r="20" customFormat="false" ht="13.8" hidden="false" customHeight="false" outlineLevel="0" collapsed="false">
      <c r="A20" s="21" t="s">
        <v>65</v>
      </c>
      <c r="B20" s="4"/>
      <c r="C20" s="23"/>
      <c r="D20" s="13" t="n">
        <f aca="false">SUM(D19)</f>
        <v>6981.7</v>
      </c>
      <c r="E20" s="4"/>
    </row>
    <row r="21" customFormat="false" ht="13.8" hidden="false" customHeight="false" outlineLevel="0" collapsed="false">
      <c r="A21" s="7" t="s">
        <v>198</v>
      </c>
      <c r="B21" s="15"/>
      <c r="C21" s="9" t="s">
        <v>121</v>
      </c>
      <c r="D21" s="10" t="n">
        <v>3213</v>
      </c>
      <c r="E21" s="15" t="s">
        <v>646</v>
      </c>
    </row>
    <row r="22" customFormat="false" ht="13.8" hidden="false" customHeight="false" outlineLevel="0" collapsed="false">
      <c r="A22" s="21" t="s">
        <v>200</v>
      </c>
      <c r="B22" s="4"/>
      <c r="C22" s="23"/>
      <c r="D22" s="13" t="n">
        <f aca="false">SUM(D21)</f>
        <v>3213</v>
      </c>
      <c r="E22" s="4"/>
    </row>
    <row r="23" customFormat="false" ht="13.8" hidden="false" customHeight="false" outlineLevel="0" collapsed="false">
      <c r="A23" s="7" t="s">
        <v>66</v>
      </c>
      <c r="B23" s="15"/>
      <c r="C23" s="9" t="s">
        <v>167</v>
      </c>
      <c r="D23" s="24" t="n">
        <v>-69.6</v>
      </c>
      <c r="E23" s="15" t="s">
        <v>647</v>
      </c>
    </row>
    <row r="24" customFormat="false" ht="13.8" hidden="false" customHeight="false" outlineLevel="0" collapsed="false">
      <c r="A24" s="7"/>
      <c r="B24" s="15"/>
      <c r="C24" s="9" t="s">
        <v>96</v>
      </c>
      <c r="D24" s="79" t="n">
        <v>1089.43</v>
      </c>
      <c r="E24" s="15" t="s">
        <v>648</v>
      </c>
    </row>
    <row r="25" customFormat="false" ht="13.8" hidden="false" customHeight="false" outlineLevel="0" collapsed="false">
      <c r="A25" s="7"/>
      <c r="B25" s="15"/>
      <c r="C25" s="9" t="s">
        <v>340</v>
      </c>
      <c r="D25" s="79" t="n">
        <v>732.89</v>
      </c>
      <c r="E25" s="16" t="s">
        <v>649</v>
      </c>
    </row>
    <row r="26" customFormat="false" ht="13.8" hidden="false" customHeight="false" outlineLevel="0" collapsed="false">
      <c r="A26" s="7"/>
      <c r="B26" s="15"/>
      <c r="C26" s="9" t="s">
        <v>340</v>
      </c>
      <c r="D26" s="79" t="n">
        <v>256.27</v>
      </c>
      <c r="E26" s="16" t="s">
        <v>650</v>
      </c>
    </row>
    <row r="27" customFormat="false" ht="13.8" hidden="false" customHeight="false" outlineLevel="0" collapsed="false">
      <c r="A27" s="7"/>
      <c r="B27" s="15"/>
      <c r="C27" s="9" t="s">
        <v>340</v>
      </c>
      <c r="D27" s="79" t="n">
        <v>2285.81</v>
      </c>
      <c r="E27" s="16" t="s">
        <v>651</v>
      </c>
    </row>
    <row r="28" customFormat="false" ht="13.8" hidden="false" customHeight="false" outlineLevel="0" collapsed="false">
      <c r="A28" s="7"/>
      <c r="B28" s="15"/>
      <c r="C28" s="9" t="s">
        <v>74</v>
      </c>
      <c r="D28" s="79" t="n">
        <v>1332.11</v>
      </c>
      <c r="E28" s="16" t="s">
        <v>652</v>
      </c>
    </row>
    <row r="29" customFormat="false" ht="13.8" hidden="false" customHeight="false" outlineLevel="0" collapsed="false">
      <c r="A29" s="7"/>
      <c r="B29" s="15"/>
      <c r="C29" s="9" t="s">
        <v>74</v>
      </c>
      <c r="D29" s="79" t="n">
        <v>732.94</v>
      </c>
      <c r="E29" s="16" t="s">
        <v>649</v>
      </c>
    </row>
    <row r="30" customFormat="false" ht="13.8" hidden="false" customHeight="false" outlineLevel="0" collapsed="false">
      <c r="A30" s="7"/>
      <c r="B30" s="15"/>
      <c r="C30" s="9" t="s">
        <v>74</v>
      </c>
      <c r="D30" s="79" t="n">
        <v>277.87</v>
      </c>
      <c r="E30" s="16" t="s">
        <v>653</v>
      </c>
    </row>
    <row r="31" customFormat="false" ht="13.8" hidden="false" customHeight="false" outlineLevel="0" collapsed="false">
      <c r="A31" s="7"/>
      <c r="B31" s="15"/>
      <c r="C31" s="9" t="s">
        <v>74</v>
      </c>
      <c r="D31" s="79" t="n">
        <v>2208.89</v>
      </c>
      <c r="E31" s="16" t="s">
        <v>654</v>
      </c>
    </row>
    <row r="32" customFormat="false" ht="13.8" hidden="false" customHeight="false" outlineLevel="0" collapsed="false">
      <c r="A32" s="7"/>
      <c r="B32" s="15"/>
      <c r="C32" s="9" t="s">
        <v>74</v>
      </c>
      <c r="D32" s="79" t="n">
        <v>873.57</v>
      </c>
      <c r="E32" s="16" t="s">
        <v>655</v>
      </c>
    </row>
    <row r="33" customFormat="false" ht="13.8" hidden="false" customHeight="false" outlineLevel="0" collapsed="false">
      <c r="A33" s="7"/>
      <c r="B33" s="15"/>
      <c r="C33" s="9" t="s">
        <v>74</v>
      </c>
      <c r="D33" s="79" t="n">
        <v>25.41</v>
      </c>
      <c r="E33" s="16" t="s">
        <v>71</v>
      </c>
    </row>
    <row r="34" customFormat="false" ht="13.8" hidden="false" customHeight="false" outlineLevel="0" collapsed="false">
      <c r="A34" s="4" t="s">
        <v>75</v>
      </c>
      <c r="B34" s="4"/>
      <c r="C34" s="12"/>
      <c r="D34" s="13" t="n">
        <f aca="false">SUM(D23:D33)</f>
        <v>9745.59</v>
      </c>
      <c r="E34" s="15"/>
    </row>
    <row r="35" customFormat="false" ht="13.8" hidden="false" customHeight="false" outlineLevel="0" collapsed="false">
      <c r="A35" s="15" t="s">
        <v>76</v>
      </c>
      <c r="B35" s="15"/>
      <c r="C35" s="9"/>
      <c r="D35" s="10"/>
      <c r="E35" s="16"/>
    </row>
    <row r="36" customFormat="false" ht="13.8" hidden="false" customHeight="false" outlineLevel="0" collapsed="false">
      <c r="A36" s="15"/>
      <c r="B36" s="15"/>
      <c r="C36" s="9" t="s">
        <v>615</v>
      </c>
      <c r="D36" s="10" t="n">
        <v>200</v>
      </c>
      <c r="E36" s="15" t="s">
        <v>656</v>
      </c>
    </row>
    <row r="37" customFormat="false" ht="13.8" hidden="false" customHeight="false" outlineLevel="0" collapsed="false">
      <c r="A37" s="15"/>
      <c r="B37" s="15"/>
      <c r="C37" s="9" t="s">
        <v>615</v>
      </c>
      <c r="D37" s="79" t="n">
        <v>250</v>
      </c>
      <c r="E37" s="16" t="s">
        <v>280</v>
      </c>
    </row>
    <row r="38" customFormat="false" ht="13.8" hidden="false" customHeight="false" outlineLevel="0" collapsed="false">
      <c r="A38" s="15"/>
      <c r="B38" s="15"/>
      <c r="C38" s="9" t="s">
        <v>340</v>
      </c>
      <c r="D38" s="10" t="n">
        <v>60</v>
      </c>
      <c r="E38" s="15" t="s">
        <v>657</v>
      </c>
    </row>
    <row r="39" customFormat="false" ht="13.8" hidden="false" customHeight="false" outlineLevel="0" collapsed="false">
      <c r="A39" s="15"/>
      <c r="B39" s="15"/>
      <c r="C39" s="9" t="s">
        <v>74</v>
      </c>
      <c r="D39" s="10" t="n">
        <v>293.93</v>
      </c>
      <c r="E39" s="15" t="s">
        <v>278</v>
      </c>
    </row>
    <row r="40" customFormat="false" ht="13.8" hidden="false" customHeight="false" outlineLevel="0" collapsed="false">
      <c r="A40" s="15"/>
      <c r="B40" s="15"/>
      <c r="C40" s="9" t="s">
        <v>74</v>
      </c>
      <c r="D40" s="10" t="n">
        <v>6973.69</v>
      </c>
      <c r="E40" s="16" t="s">
        <v>658</v>
      </c>
    </row>
    <row r="41" customFormat="false" ht="13.8" hidden="false" customHeight="false" outlineLevel="0" collapsed="false">
      <c r="A41" s="15"/>
      <c r="B41" s="15"/>
      <c r="C41" s="9" t="s">
        <v>74</v>
      </c>
      <c r="D41" s="10" t="n">
        <v>4369.68</v>
      </c>
      <c r="E41" s="16" t="s">
        <v>659</v>
      </c>
    </row>
    <row r="42" customFormat="false" ht="13.8" hidden="false" customHeight="false" outlineLevel="0" collapsed="false">
      <c r="A42" s="15"/>
      <c r="B42" s="15"/>
      <c r="C42" s="9" t="s">
        <v>74</v>
      </c>
      <c r="D42" s="10" t="n">
        <v>2546.22</v>
      </c>
      <c r="E42" s="16" t="s">
        <v>660</v>
      </c>
    </row>
    <row r="43" customFormat="false" ht="13.8" hidden="false" customHeight="false" outlineLevel="0" collapsed="false">
      <c r="A43" s="15"/>
      <c r="B43" s="15"/>
      <c r="C43" s="9" t="s">
        <v>74</v>
      </c>
      <c r="D43" s="10" t="n">
        <v>590</v>
      </c>
      <c r="E43" s="16" t="s">
        <v>661</v>
      </c>
    </row>
    <row r="44" customFormat="false" ht="13.8" hidden="false" customHeight="false" outlineLevel="0" collapsed="false">
      <c r="A44" s="15"/>
      <c r="B44" s="15"/>
      <c r="C44" s="9" t="s">
        <v>88</v>
      </c>
      <c r="D44" s="10" t="n">
        <v>1729.19</v>
      </c>
      <c r="E44" s="16" t="s">
        <v>662</v>
      </c>
    </row>
    <row r="45" customFormat="false" ht="13.8" hidden="false" customHeight="false" outlineLevel="0" collapsed="false">
      <c r="A45" s="4" t="s">
        <v>90</v>
      </c>
      <c r="B45" s="4"/>
      <c r="C45" s="12"/>
      <c r="D45" s="13" t="n">
        <f aca="false">SUM(D36:D44)</f>
        <v>17012.71</v>
      </c>
      <c r="E45" s="4"/>
    </row>
    <row r="46" customFormat="false" ht="13.8" hidden="false" customHeight="false" outlineLevel="0" collapsed="false">
      <c r="A46" s="15" t="s">
        <v>91</v>
      </c>
      <c r="B46" s="4"/>
      <c r="C46" s="9" t="s">
        <v>615</v>
      </c>
      <c r="D46" s="10" t="n">
        <v>0.11</v>
      </c>
      <c r="E46" s="15" t="s">
        <v>663</v>
      </c>
    </row>
    <row r="47" customFormat="false" ht="13.8" hidden="false" customHeight="false" outlineLevel="0" collapsed="false">
      <c r="A47" s="15"/>
      <c r="B47" s="4"/>
      <c r="C47" s="9" t="s">
        <v>615</v>
      </c>
      <c r="D47" s="10" t="n">
        <v>7.49</v>
      </c>
      <c r="E47" s="15" t="s">
        <v>664</v>
      </c>
    </row>
    <row r="48" customFormat="false" ht="13.8" hidden="false" customHeight="false" outlineLevel="0" collapsed="false">
      <c r="A48" s="15"/>
      <c r="B48" s="4"/>
      <c r="C48" s="9" t="s">
        <v>74</v>
      </c>
      <c r="D48" s="10" t="n">
        <v>18778.49</v>
      </c>
      <c r="E48" s="15" t="s">
        <v>97</v>
      </c>
    </row>
    <row r="49" customFormat="false" ht="13.8" hidden="false" customHeight="false" outlineLevel="0" collapsed="false">
      <c r="A49" s="15"/>
      <c r="B49" s="4"/>
      <c r="C49" s="9" t="s">
        <v>74</v>
      </c>
      <c r="D49" s="10" t="n">
        <v>410.4</v>
      </c>
      <c r="E49" s="15" t="s">
        <v>665</v>
      </c>
    </row>
    <row r="50" customFormat="false" ht="13.8" hidden="false" customHeight="false" outlineLevel="0" collapsed="false">
      <c r="A50" s="15"/>
      <c r="B50" s="4"/>
      <c r="C50" s="9" t="s">
        <v>74</v>
      </c>
      <c r="D50" s="10" t="n">
        <v>1904</v>
      </c>
      <c r="E50" s="15" t="s">
        <v>666</v>
      </c>
    </row>
    <row r="51" customFormat="false" ht="13.8" hidden="false" customHeight="false" outlineLevel="0" collapsed="false">
      <c r="A51" s="15"/>
      <c r="B51" s="4"/>
      <c r="C51" s="9" t="s">
        <v>74</v>
      </c>
      <c r="D51" s="10" t="n">
        <v>7021</v>
      </c>
      <c r="E51" s="15" t="s">
        <v>667</v>
      </c>
    </row>
    <row r="52" customFormat="false" ht="13.8" hidden="false" customHeight="false" outlineLevel="0" collapsed="false">
      <c r="A52" s="15"/>
      <c r="B52" s="4"/>
      <c r="C52" s="9" t="s">
        <v>74</v>
      </c>
      <c r="D52" s="10" t="n">
        <v>17.77</v>
      </c>
      <c r="E52" s="15" t="s">
        <v>668</v>
      </c>
    </row>
    <row r="53" customFormat="false" ht="13.8" hidden="false" customHeight="false" outlineLevel="0" collapsed="false">
      <c r="A53" s="15"/>
      <c r="B53" s="4"/>
      <c r="C53" s="9" t="s">
        <v>74</v>
      </c>
      <c r="D53" s="10" t="n">
        <v>4.85</v>
      </c>
      <c r="E53" s="15" t="s">
        <v>669</v>
      </c>
    </row>
    <row r="54" customFormat="false" ht="13.8" hidden="false" customHeight="false" outlineLevel="0" collapsed="false">
      <c r="A54" s="15"/>
      <c r="B54" s="4"/>
      <c r="C54" s="9" t="s">
        <v>74</v>
      </c>
      <c r="D54" s="10" t="n">
        <v>47.31</v>
      </c>
      <c r="E54" s="15" t="s">
        <v>670</v>
      </c>
    </row>
    <row r="55" customFormat="false" ht="13.8" hidden="false" customHeight="false" outlineLevel="0" collapsed="false">
      <c r="A55" s="15"/>
      <c r="B55" s="4"/>
      <c r="C55" s="9" t="s">
        <v>74</v>
      </c>
      <c r="D55" s="10" t="n">
        <v>61.84</v>
      </c>
      <c r="E55" s="16" t="s">
        <v>671</v>
      </c>
    </row>
    <row r="56" customFormat="false" ht="13.8" hidden="false" customHeight="false" outlineLevel="0" collapsed="false">
      <c r="A56" s="15"/>
      <c r="B56" s="4"/>
      <c r="C56" s="9" t="s">
        <v>74</v>
      </c>
      <c r="D56" s="10" t="n">
        <v>19.6</v>
      </c>
      <c r="E56" s="15" t="s">
        <v>672</v>
      </c>
    </row>
    <row r="57" customFormat="false" ht="13.8" hidden="false" customHeight="false" outlineLevel="0" collapsed="false">
      <c r="A57" s="15"/>
      <c r="B57" s="4"/>
      <c r="C57" s="9" t="s">
        <v>74</v>
      </c>
      <c r="D57" s="10" t="n">
        <v>8.38</v>
      </c>
      <c r="E57" s="16" t="s">
        <v>673</v>
      </c>
    </row>
    <row r="58" customFormat="false" ht="13.8" hidden="false" customHeight="false" outlineLevel="0" collapsed="false">
      <c r="A58" s="15"/>
      <c r="B58" s="4"/>
      <c r="C58" s="9" t="s">
        <v>74</v>
      </c>
      <c r="D58" s="10" t="n">
        <v>19742.1</v>
      </c>
      <c r="E58" s="15" t="s">
        <v>92</v>
      </c>
    </row>
    <row r="59" customFormat="false" ht="13.8" hidden="false" customHeight="false" outlineLevel="0" collapsed="false">
      <c r="A59" s="15"/>
      <c r="B59" s="4"/>
      <c r="C59" s="9" t="s">
        <v>74</v>
      </c>
      <c r="D59" s="10" t="n">
        <v>4180</v>
      </c>
      <c r="E59" s="15" t="s">
        <v>674</v>
      </c>
    </row>
    <row r="60" customFormat="false" ht="13.8" hidden="false" customHeight="false" outlineLevel="0" collapsed="false">
      <c r="A60" s="15"/>
      <c r="B60" s="4"/>
      <c r="C60" s="9" t="s">
        <v>74</v>
      </c>
      <c r="D60" s="10" t="n">
        <v>1119</v>
      </c>
      <c r="E60" s="15" t="s">
        <v>211</v>
      </c>
    </row>
    <row r="61" customFormat="false" ht="13.8" hidden="false" customHeight="false" outlineLevel="0" collapsed="false">
      <c r="A61" s="15"/>
      <c r="B61" s="4"/>
      <c r="C61" s="9" t="s">
        <v>74</v>
      </c>
      <c r="D61" s="10" t="n">
        <v>82.45</v>
      </c>
      <c r="E61" s="15" t="s">
        <v>675</v>
      </c>
    </row>
    <row r="62" customFormat="false" ht="13.8" hidden="false" customHeight="false" outlineLevel="0" collapsed="false">
      <c r="A62" s="16"/>
      <c r="B62" s="15"/>
      <c r="C62" s="9" t="s">
        <v>74</v>
      </c>
      <c r="D62" s="10" t="n">
        <v>21.05</v>
      </c>
      <c r="E62" s="15" t="s">
        <v>676</v>
      </c>
    </row>
    <row r="63" customFormat="false" ht="13.8" hidden="false" customHeight="false" outlineLevel="0" collapsed="false">
      <c r="A63" s="15"/>
      <c r="B63" s="15"/>
      <c r="C63" s="9" t="s">
        <v>74</v>
      </c>
      <c r="D63" s="10" t="n">
        <v>11.49</v>
      </c>
      <c r="E63" s="15" t="s">
        <v>677</v>
      </c>
    </row>
    <row r="64" customFormat="false" ht="13.8" hidden="false" customHeight="false" outlineLevel="0" collapsed="false">
      <c r="A64" s="15"/>
      <c r="B64" s="15"/>
      <c r="C64" s="9" t="s">
        <v>88</v>
      </c>
      <c r="D64" s="10" t="n">
        <v>194.64</v>
      </c>
      <c r="E64" s="16" t="s">
        <v>678</v>
      </c>
    </row>
    <row r="65" customFormat="false" ht="13.8" hidden="false" customHeight="false" outlineLevel="0" collapsed="false">
      <c r="A65" s="15"/>
      <c r="B65" s="15"/>
      <c r="C65" s="9" t="s">
        <v>88</v>
      </c>
      <c r="D65" s="10" t="n">
        <v>11.46</v>
      </c>
      <c r="E65" s="16" t="s">
        <v>679</v>
      </c>
    </row>
    <row r="66" customFormat="false" ht="13.8" hidden="false" customHeight="false" outlineLevel="0" collapsed="false">
      <c r="A66" s="15"/>
      <c r="B66" s="15"/>
      <c r="C66" s="9" t="s">
        <v>88</v>
      </c>
      <c r="D66" s="10" t="n">
        <v>13.3</v>
      </c>
      <c r="E66" s="16" t="s">
        <v>680</v>
      </c>
    </row>
    <row r="67" customFormat="false" ht="13.8" hidden="false" customHeight="false" outlineLevel="0" collapsed="false">
      <c r="A67" s="15"/>
      <c r="B67" s="15"/>
      <c r="C67" s="9" t="s">
        <v>88</v>
      </c>
      <c r="D67" s="10" t="n">
        <v>3.96</v>
      </c>
      <c r="E67" s="16" t="s">
        <v>669</v>
      </c>
    </row>
    <row r="68" customFormat="false" ht="13.8" hidden="false" customHeight="false" outlineLevel="0" collapsed="false">
      <c r="A68" s="15"/>
      <c r="B68" s="15"/>
      <c r="C68" s="9" t="s">
        <v>88</v>
      </c>
      <c r="D68" s="10" t="n">
        <v>40.74</v>
      </c>
      <c r="E68" s="16" t="s">
        <v>681</v>
      </c>
    </row>
    <row r="69" customFormat="false" ht="13.8" hidden="false" customHeight="false" outlineLevel="0" collapsed="false">
      <c r="A69" s="15"/>
      <c r="B69" s="15"/>
      <c r="C69" s="9" t="s">
        <v>88</v>
      </c>
      <c r="D69" s="10" t="n">
        <v>65.46</v>
      </c>
      <c r="E69" s="16" t="s">
        <v>682</v>
      </c>
    </row>
    <row r="70" customFormat="false" ht="13.8" hidden="false" customHeight="false" outlineLevel="0" collapsed="false">
      <c r="A70" s="4" t="s">
        <v>119</v>
      </c>
      <c r="B70" s="15"/>
      <c r="C70" s="9"/>
      <c r="D70" s="80" t="n">
        <f aca="false">SUM(D46:D69)</f>
        <v>53766.89</v>
      </c>
      <c r="E70" s="16"/>
    </row>
    <row r="71" s="26" customFormat="true" ht="13.8" hidden="false" customHeight="false" outlineLevel="0" collapsed="false">
      <c r="A71" s="11" t="n">
        <v>20.02</v>
      </c>
      <c r="B71" s="15"/>
      <c r="C71" s="9" t="s">
        <v>121</v>
      </c>
      <c r="D71" s="77" t="n">
        <v>8496.97</v>
      </c>
      <c r="E71" s="15" t="s">
        <v>683</v>
      </c>
    </row>
    <row r="72" s="26" customFormat="true" ht="13.8" hidden="false" customHeight="false" outlineLevel="0" collapsed="false">
      <c r="A72" s="11"/>
      <c r="B72" s="15"/>
      <c r="C72" s="9" t="s">
        <v>74</v>
      </c>
      <c r="D72" s="77" t="n">
        <v>7994.85</v>
      </c>
      <c r="E72" s="15" t="s">
        <v>683</v>
      </c>
    </row>
    <row r="73" customFormat="false" ht="13.8" hidden="false" customHeight="false" outlineLevel="0" collapsed="false">
      <c r="A73" s="4" t="s">
        <v>614</v>
      </c>
      <c r="B73" s="15"/>
      <c r="C73" s="9"/>
      <c r="D73" s="80" t="n">
        <f aca="false">SUM(D71:D72)</f>
        <v>16491.82</v>
      </c>
      <c r="E73" s="16"/>
    </row>
    <row r="74" customFormat="false" ht="13.8" hidden="false" customHeight="false" outlineLevel="0" collapsed="false">
      <c r="A74" s="81" t="s">
        <v>380</v>
      </c>
      <c r="B74" s="15"/>
      <c r="C74" s="9"/>
      <c r="D74" s="10"/>
      <c r="E74" s="16"/>
    </row>
    <row r="75" customFormat="false" ht="13.8" hidden="false" customHeight="false" outlineLevel="0" collapsed="false">
      <c r="A75" s="15"/>
      <c r="B75" s="15"/>
      <c r="C75" s="9" t="s">
        <v>121</v>
      </c>
      <c r="D75" s="10" t="n">
        <v>4242.35</v>
      </c>
      <c r="E75" s="16" t="s">
        <v>684</v>
      </c>
    </row>
    <row r="76" customFormat="false" ht="13.8" hidden="false" customHeight="false" outlineLevel="0" collapsed="false">
      <c r="A76" s="4" t="s">
        <v>382</v>
      </c>
      <c r="B76" s="4"/>
      <c r="C76" s="12"/>
      <c r="D76" s="13" t="n">
        <f aca="false">SUM(D75)</f>
        <v>4242.35</v>
      </c>
      <c r="E76" s="16"/>
    </row>
    <row r="77" customFormat="false" ht="13.8" hidden="false" customHeight="false" outlineLevel="0" collapsed="false">
      <c r="A77" s="15" t="s">
        <v>120</v>
      </c>
      <c r="B77" s="15"/>
      <c r="C77" s="9"/>
      <c r="D77" s="10"/>
      <c r="E77" s="15"/>
    </row>
    <row r="78" customFormat="false" ht="13.8" hidden="false" customHeight="false" outlineLevel="0" collapsed="false">
      <c r="A78" s="15"/>
      <c r="B78" s="15"/>
      <c r="C78" s="9" t="s">
        <v>615</v>
      </c>
      <c r="D78" s="10" t="n">
        <v>271.13</v>
      </c>
      <c r="E78" s="15" t="s">
        <v>307</v>
      </c>
    </row>
    <row r="79" customFormat="false" ht="13.8" hidden="false" customHeight="false" outlineLevel="0" collapsed="false">
      <c r="A79" s="15"/>
      <c r="B79" s="15"/>
      <c r="C79" s="9" t="s">
        <v>121</v>
      </c>
      <c r="D79" s="10" t="n">
        <v>279.67</v>
      </c>
      <c r="E79" s="15" t="s">
        <v>307</v>
      </c>
    </row>
    <row r="80" customFormat="false" ht="13.8" hidden="false" customHeight="false" outlineLevel="0" collapsed="false">
      <c r="A80" s="15"/>
      <c r="B80" s="15"/>
      <c r="C80" s="9" t="s">
        <v>121</v>
      </c>
      <c r="D80" s="10" t="n">
        <v>626.76</v>
      </c>
      <c r="E80" s="15" t="s">
        <v>307</v>
      </c>
    </row>
    <row r="81" customFormat="false" ht="13.8" hidden="false" customHeight="false" outlineLevel="0" collapsed="false">
      <c r="A81" s="15"/>
      <c r="B81" s="15"/>
      <c r="C81" s="9" t="s">
        <v>121</v>
      </c>
      <c r="D81" s="10" t="n">
        <v>328.48</v>
      </c>
      <c r="E81" s="15" t="s">
        <v>307</v>
      </c>
    </row>
    <row r="82" customFormat="false" ht="13.8" hidden="false" customHeight="false" outlineLevel="0" collapsed="false">
      <c r="A82" s="15"/>
      <c r="B82" s="15"/>
      <c r="C82" s="9" t="s">
        <v>121</v>
      </c>
      <c r="D82" s="10" t="n">
        <v>426.01</v>
      </c>
      <c r="E82" s="15" t="s">
        <v>307</v>
      </c>
    </row>
    <row r="83" customFormat="false" ht="13.8" hidden="false" customHeight="false" outlineLevel="0" collapsed="false">
      <c r="A83" s="15"/>
      <c r="B83" s="15"/>
      <c r="C83" s="9" t="s">
        <v>121</v>
      </c>
      <c r="D83" s="10" t="n">
        <v>813.4</v>
      </c>
      <c r="E83" s="15" t="s">
        <v>307</v>
      </c>
    </row>
    <row r="84" customFormat="false" ht="13.8" hidden="false" customHeight="false" outlineLevel="0" collapsed="false">
      <c r="A84" s="15"/>
      <c r="B84" s="15"/>
      <c r="C84" s="9" t="s">
        <v>340</v>
      </c>
      <c r="D84" s="10" t="n">
        <v>140</v>
      </c>
      <c r="E84" s="15" t="s">
        <v>306</v>
      </c>
    </row>
    <row r="85" customFormat="false" ht="13.8" hidden="false" customHeight="false" outlineLevel="0" collapsed="false">
      <c r="A85" s="15"/>
      <c r="B85" s="15"/>
      <c r="C85" s="9" t="s">
        <v>340</v>
      </c>
      <c r="D85" s="10" t="n">
        <v>204.7</v>
      </c>
      <c r="E85" s="15" t="s">
        <v>307</v>
      </c>
    </row>
    <row r="86" customFormat="false" ht="13.8" hidden="false" customHeight="false" outlineLevel="0" collapsed="false">
      <c r="A86" s="15"/>
      <c r="B86" s="15"/>
      <c r="C86" s="9" t="s">
        <v>340</v>
      </c>
      <c r="D86" s="10" t="n">
        <v>739.9</v>
      </c>
      <c r="E86" s="16" t="s">
        <v>307</v>
      </c>
    </row>
    <row r="87" customFormat="false" ht="13.8" hidden="false" customHeight="false" outlineLevel="0" collapsed="false">
      <c r="A87" s="15"/>
      <c r="B87" s="15"/>
      <c r="C87" s="9" t="s">
        <v>340</v>
      </c>
      <c r="D87" s="10" t="n">
        <v>445.69</v>
      </c>
      <c r="E87" s="16" t="s">
        <v>307</v>
      </c>
    </row>
    <row r="88" customFormat="false" ht="13.8" hidden="false" customHeight="false" outlineLevel="0" collapsed="false">
      <c r="A88" s="15"/>
      <c r="B88" s="15"/>
      <c r="C88" s="9" t="s">
        <v>170</v>
      </c>
      <c r="D88" s="10" t="n">
        <v>758.32</v>
      </c>
      <c r="E88" s="16" t="s">
        <v>307</v>
      </c>
    </row>
    <row r="89" customFormat="false" ht="13.8" hidden="false" customHeight="false" outlineLevel="0" collapsed="false">
      <c r="A89" s="15"/>
      <c r="B89" s="15"/>
      <c r="C89" s="9" t="s">
        <v>170</v>
      </c>
      <c r="D89" s="10" t="n">
        <v>603.39</v>
      </c>
      <c r="E89" s="16" t="s">
        <v>307</v>
      </c>
    </row>
    <row r="90" customFormat="false" ht="13.8" hidden="false" customHeight="false" outlineLevel="0" collapsed="false">
      <c r="A90" s="15"/>
      <c r="B90" s="15"/>
      <c r="C90" s="9" t="s">
        <v>74</v>
      </c>
      <c r="D90" s="10" t="n">
        <v>695.33</v>
      </c>
      <c r="E90" s="16" t="s">
        <v>307</v>
      </c>
    </row>
    <row r="91" customFormat="false" ht="13.8" hidden="false" customHeight="false" outlineLevel="0" collapsed="false">
      <c r="A91" s="15"/>
      <c r="B91" s="15"/>
      <c r="C91" s="9" t="s">
        <v>74</v>
      </c>
      <c r="D91" s="10" t="n">
        <v>237.84</v>
      </c>
      <c r="E91" s="16" t="s">
        <v>307</v>
      </c>
    </row>
    <row r="92" customFormat="false" ht="13.8" hidden="false" customHeight="false" outlineLevel="0" collapsed="false">
      <c r="A92" s="15"/>
      <c r="B92" s="15"/>
      <c r="C92" s="9" t="s">
        <v>74</v>
      </c>
      <c r="D92" s="10" t="n">
        <v>137.16</v>
      </c>
      <c r="E92" s="16" t="s">
        <v>307</v>
      </c>
    </row>
    <row r="93" customFormat="false" ht="13.8" hidden="false" customHeight="false" outlineLevel="0" collapsed="false">
      <c r="A93" s="15"/>
      <c r="B93" s="15"/>
      <c r="C93" s="9" t="s">
        <v>22</v>
      </c>
      <c r="D93" s="10" t="n">
        <v>24</v>
      </c>
      <c r="E93" s="16" t="s">
        <v>685</v>
      </c>
    </row>
    <row r="94" customFormat="false" ht="13.8" hidden="false" customHeight="false" outlineLevel="0" collapsed="false">
      <c r="A94" s="15"/>
      <c r="B94" s="15"/>
      <c r="C94" s="9" t="s">
        <v>88</v>
      </c>
      <c r="D94" s="10" t="n">
        <v>473.74</v>
      </c>
      <c r="E94" s="16" t="s">
        <v>307</v>
      </c>
    </row>
    <row r="95" customFormat="false" ht="13.8" hidden="false" customHeight="false" outlineLevel="0" collapsed="false">
      <c r="A95" s="15"/>
      <c r="B95" s="15"/>
      <c r="C95" s="9" t="s">
        <v>88</v>
      </c>
      <c r="D95" s="10" t="n">
        <v>338.4</v>
      </c>
      <c r="E95" s="16" t="s">
        <v>307</v>
      </c>
    </row>
    <row r="96" customFormat="false" ht="13.8" hidden="false" customHeight="false" outlineLevel="0" collapsed="false">
      <c r="A96" s="15"/>
      <c r="B96" s="15"/>
      <c r="C96" s="9" t="s">
        <v>88</v>
      </c>
      <c r="D96" s="10" t="n">
        <v>1029.93</v>
      </c>
      <c r="E96" s="16" t="s">
        <v>307</v>
      </c>
    </row>
    <row r="97" customFormat="false" ht="13.8" hidden="false" customHeight="false" outlineLevel="0" collapsed="false">
      <c r="A97" s="4" t="s">
        <v>124</v>
      </c>
      <c r="B97" s="4"/>
      <c r="C97" s="12"/>
      <c r="D97" s="13" t="n">
        <f aca="false">SUM(D77:D96)</f>
        <v>8573.85</v>
      </c>
      <c r="E97" s="4"/>
    </row>
    <row r="98" customFormat="false" ht="13.8" hidden="false" customHeight="false" outlineLevel="0" collapsed="false">
      <c r="A98" s="15" t="s">
        <v>125</v>
      </c>
      <c r="B98" s="15"/>
      <c r="C98" s="9"/>
      <c r="D98" s="10" t="n">
        <v>352.02</v>
      </c>
      <c r="E98" s="15" t="s">
        <v>234</v>
      </c>
    </row>
    <row r="99" customFormat="false" ht="13.8" hidden="false" customHeight="false" outlineLevel="0" collapsed="false">
      <c r="A99" s="4" t="s">
        <v>127</v>
      </c>
      <c r="B99" s="4"/>
      <c r="C99" s="12"/>
      <c r="D99" s="13" t="n">
        <f aca="false">SUM(D98)</f>
        <v>352.02</v>
      </c>
      <c r="E99" s="4"/>
    </row>
    <row r="100" customFormat="false" ht="13.8" hidden="false" customHeight="false" outlineLevel="0" collapsed="false">
      <c r="A100" s="11" t="n">
        <v>20.25</v>
      </c>
      <c r="B100" s="15"/>
      <c r="C100" s="9" t="s">
        <v>615</v>
      </c>
      <c r="D100" s="10" t="n">
        <v>4292.74</v>
      </c>
      <c r="E100" s="15" t="s">
        <v>686</v>
      </c>
    </row>
    <row r="101" customFormat="false" ht="13.8" hidden="false" customHeight="false" outlineLevel="0" collapsed="false">
      <c r="A101" s="11"/>
      <c r="B101" s="15"/>
      <c r="C101" s="9" t="s">
        <v>182</v>
      </c>
      <c r="D101" s="10" t="n">
        <v>27580.78</v>
      </c>
      <c r="E101" s="15" t="s">
        <v>687</v>
      </c>
    </row>
    <row r="102" customFormat="false" ht="13.8" hidden="false" customHeight="false" outlineLevel="0" collapsed="false">
      <c r="A102" s="11"/>
      <c r="B102" s="15"/>
      <c r="C102" s="9" t="s">
        <v>170</v>
      </c>
      <c r="D102" s="10" t="n">
        <v>15692.04</v>
      </c>
      <c r="E102" s="15" t="s">
        <v>688</v>
      </c>
    </row>
    <row r="103" customFormat="false" ht="13.8" hidden="false" customHeight="false" outlineLevel="0" collapsed="false">
      <c r="A103" s="4" t="s">
        <v>131</v>
      </c>
      <c r="B103" s="4"/>
      <c r="C103" s="12"/>
      <c r="D103" s="13" t="n">
        <f aca="false">SUM(D100:D102)</f>
        <v>47565.56</v>
      </c>
      <c r="E103" s="4"/>
    </row>
    <row r="104" customFormat="false" ht="13.8" hidden="false" customHeight="false" outlineLevel="0" collapsed="false">
      <c r="A104" s="15" t="s">
        <v>243</v>
      </c>
      <c r="B104" s="15"/>
      <c r="C104" s="9" t="s">
        <v>96</v>
      </c>
      <c r="D104" s="10" t="n">
        <v>2188.86</v>
      </c>
      <c r="E104" s="15" t="s">
        <v>244</v>
      </c>
    </row>
    <row r="105" customFormat="false" ht="13.8" hidden="false" customHeight="false" outlineLevel="0" collapsed="false">
      <c r="A105" s="4" t="s">
        <v>245</v>
      </c>
      <c r="B105" s="4"/>
      <c r="C105" s="12"/>
      <c r="D105" s="13" t="n">
        <f aca="false">SUM(D104)</f>
        <v>2188.86</v>
      </c>
      <c r="E105" s="4"/>
    </row>
    <row r="106" customFormat="false" ht="13.8" hidden="false" customHeight="false" outlineLevel="0" collapsed="false">
      <c r="A106" s="15" t="s">
        <v>132</v>
      </c>
      <c r="B106" s="15"/>
      <c r="C106" s="9" t="s">
        <v>74</v>
      </c>
      <c r="D106" s="10" t="n">
        <v>273.64</v>
      </c>
      <c r="E106" s="16" t="s">
        <v>689</v>
      </c>
    </row>
    <row r="107" customFormat="false" ht="13.8" hidden="false" customHeight="false" outlineLevel="0" collapsed="false">
      <c r="A107" s="4" t="s">
        <v>134</v>
      </c>
      <c r="B107" s="4"/>
      <c r="C107" s="12"/>
      <c r="D107" s="13" t="n">
        <f aca="false">SUM(D106)</f>
        <v>273.64</v>
      </c>
      <c r="E107" s="4"/>
    </row>
    <row r="108" customFormat="false" ht="13.8" hidden="false" customHeight="false" outlineLevel="0" collapsed="false">
      <c r="A108" s="15" t="s">
        <v>135</v>
      </c>
      <c r="B108" s="15"/>
      <c r="C108" s="9" t="s">
        <v>121</v>
      </c>
      <c r="D108" s="10" t="n">
        <v>2241</v>
      </c>
      <c r="E108" s="15" t="s">
        <v>690</v>
      </c>
    </row>
    <row r="109" customFormat="false" ht="13.8" hidden="false" customHeight="false" outlineLevel="0" collapsed="false">
      <c r="A109" s="15"/>
      <c r="B109" s="15"/>
      <c r="C109" s="9" t="s">
        <v>74</v>
      </c>
      <c r="D109" s="10" t="n">
        <v>2500</v>
      </c>
      <c r="E109" s="15" t="s">
        <v>691</v>
      </c>
    </row>
    <row r="110" customFormat="false" ht="13.8" hidden="false" customHeight="false" outlineLevel="0" collapsed="false">
      <c r="A110" s="15"/>
      <c r="B110" s="15"/>
      <c r="C110" s="9" t="s">
        <v>74</v>
      </c>
      <c r="D110" s="10" t="n">
        <v>226.1</v>
      </c>
      <c r="E110" s="16" t="s">
        <v>692</v>
      </c>
    </row>
    <row r="111" customFormat="false" ht="13.8" hidden="false" customHeight="false" outlineLevel="0" collapsed="false">
      <c r="A111" s="15"/>
      <c r="B111" s="15"/>
      <c r="C111" s="9" t="s">
        <v>74</v>
      </c>
      <c r="D111" s="10" t="n">
        <v>499.8</v>
      </c>
      <c r="E111" s="16" t="s">
        <v>692</v>
      </c>
    </row>
    <row r="112" customFormat="false" ht="13.8" hidden="false" customHeight="false" outlineLevel="0" collapsed="false">
      <c r="A112" s="4" t="s">
        <v>141</v>
      </c>
      <c r="B112" s="4"/>
      <c r="C112" s="12"/>
      <c r="D112" s="13" t="n">
        <f aca="false">SUM(D108:D111)</f>
        <v>5466.9</v>
      </c>
      <c r="E112" s="4"/>
    </row>
    <row r="113" customFormat="false" ht="13.8" hidden="false" customHeight="false" outlineLevel="0" collapsed="false">
      <c r="A113" s="11" t="n">
        <v>59.17</v>
      </c>
      <c r="B113" s="15"/>
      <c r="C113" s="9" t="s">
        <v>615</v>
      </c>
      <c r="D113" s="10" t="n">
        <v>6044.87</v>
      </c>
      <c r="E113" s="15" t="s">
        <v>494</v>
      </c>
    </row>
    <row r="114" customFormat="false" ht="13.8" hidden="false" customHeight="false" outlineLevel="0" collapsed="false">
      <c r="A114" s="11"/>
      <c r="B114" s="15"/>
      <c r="C114" s="9" t="s">
        <v>615</v>
      </c>
      <c r="D114" s="10" t="n">
        <v>3100</v>
      </c>
      <c r="E114" s="15" t="s">
        <v>494</v>
      </c>
    </row>
    <row r="115" customFormat="false" ht="13.8" hidden="false" customHeight="false" outlineLevel="0" collapsed="false">
      <c r="A115" s="11"/>
      <c r="B115" s="15"/>
      <c r="C115" s="9" t="s">
        <v>615</v>
      </c>
      <c r="D115" s="10" t="n">
        <v>3100</v>
      </c>
      <c r="E115" s="15" t="s">
        <v>494</v>
      </c>
    </row>
    <row r="116" customFormat="false" ht="13.8" hidden="false" customHeight="false" outlineLevel="0" collapsed="false">
      <c r="A116" s="11"/>
      <c r="B116" s="15"/>
      <c r="C116" s="9" t="s">
        <v>615</v>
      </c>
      <c r="D116" s="10" t="n">
        <v>31000</v>
      </c>
      <c r="E116" s="15" t="s">
        <v>494</v>
      </c>
    </row>
    <row r="117" customFormat="false" ht="13.8" hidden="false" customHeight="false" outlineLevel="0" collapsed="false">
      <c r="A117" s="11"/>
      <c r="B117" s="15"/>
      <c r="C117" s="9" t="s">
        <v>615</v>
      </c>
      <c r="D117" s="10" t="n">
        <v>1696.54</v>
      </c>
      <c r="E117" s="15" t="s">
        <v>494</v>
      </c>
    </row>
    <row r="118" customFormat="false" ht="13.8" hidden="false" customHeight="false" outlineLevel="0" collapsed="false">
      <c r="A118" s="11"/>
      <c r="B118" s="15"/>
      <c r="C118" s="9" t="s">
        <v>615</v>
      </c>
      <c r="D118" s="10" t="n">
        <v>31000</v>
      </c>
      <c r="E118" s="15" t="s">
        <v>494</v>
      </c>
    </row>
    <row r="119" customFormat="false" ht="13.8" hidden="false" customHeight="false" outlineLevel="0" collapsed="false">
      <c r="A119" s="11"/>
      <c r="B119" s="15"/>
      <c r="C119" s="9" t="s">
        <v>615</v>
      </c>
      <c r="D119" s="10" t="n">
        <v>3747.82</v>
      </c>
      <c r="E119" s="15" t="s">
        <v>494</v>
      </c>
    </row>
    <row r="120" customFormat="false" ht="13.8" hidden="false" customHeight="false" outlineLevel="0" collapsed="false">
      <c r="A120" s="11"/>
      <c r="B120" s="15"/>
      <c r="C120" s="9" t="s">
        <v>615</v>
      </c>
      <c r="D120" s="10" t="n">
        <v>6408.06</v>
      </c>
      <c r="E120" s="15" t="s">
        <v>494</v>
      </c>
    </row>
    <row r="121" customFormat="false" ht="13.8" hidden="false" customHeight="false" outlineLevel="0" collapsed="false">
      <c r="A121" s="11"/>
      <c r="B121" s="15"/>
      <c r="C121" s="9" t="s">
        <v>615</v>
      </c>
      <c r="D121" s="10" t="n">
        <v>5574.36</v>
      </c>
      <c r="E121" s="15" t="s">
        <v>494</v>
      </c>
    </row>
    <row r="122" customFormat="false" ht="13.8" hidden="false" customHeight="false" outlineLevel="0" collapsed="false">
      <c r="A122" s="11"/>
      <c r="B122" s="15"/>
      <c r="C122" s="9" t="s">
        <v>615</v>
      </c>
      <c r="D122" s="10" t="n">
        <v>3664.23</v>
      </c>
      <c r="E122" s="15" t="s">
        <v>494</v>
      </c>
    </row>
    <row r="123" customFormat="false" ht="13.8" hidden="false" customHeight="false" outlineLevel="0" collapsed="false">
      <c r="A123" s="11"/>
      <c r="B123" s="15"/>
      <c r="C123" s="9" t="s">
        <v>615</v>
      </c>
      <c r="D123" s="10" t="n">
        <v>2781.14</v>
      </c>
      <c r="E123" s="15" t="s">
        <v>494</v>
      </c>
    </row>
    <row r="124" customFormat="false" ht="13.8" hidden="false" customHeight="false" outlineLevel="0" collapsed="false">
      <c r="A124" s="11"/>
      <c r="B124" s="15"/>
      <c r="C124" s="9" t="s">
        <v>615</v>
      </c>
      <c r="D124" s="10" t="n">
        <v>2862.23</v>
      </c>
      <c r="E124" s="15" t="s">
        <v>494</v>
      </c>
    </row>
    <row r="125" customFormat="false" ht="13.8" hidden="false" customHeight="false" outlineLevel="0" collapsed="false">
      <c r="A125" s="11"/>
      <c r="B125" s="15"/>
      <c r="C125" s="9" t="s">
        <v>615</v>
      </c>
      <c r="D125" s="10" t="n">
        <v>4368.23</v>
      </c>
      <c r="E125" s="15" t="s">
        <v>494</v>
      </c>
    </row>
    <row r="126" customFormat="false" ht="13.8" hidden="false" customHeight="false" outlineLevel="0" collapsed="false">
      <c r="A126" s="11"/>
      <c r="B126" s="15"/>
      <c r="C126" s="9" t="s">
        <v>615</v>
      </c>
      <c r="D126" s="10" t="n">
        <v>4268.72</v>
      </c>
      <c r="E126" s="15" t="s">
        <v>494</v>
      </c>
    </row>
    <row r="127" customFormat="false" ht="13.8" hidden="false" customHeight="false" outlineLevel="0" collapsed="false">
      <c r="A127" s="11"/>
      <c r="B127" s="15"/>
      <c r="C127" s="9" t="s">
        <v>615</v>
      </c>
      <c r="D127" s="10" t="n">
        <v>3009.5</v>
      </c>
      <c r="E127" s="15" t="s">
        <v>494</v>
      </c>
    </row>
    <row r="128" customFormat="false" ht="13.8" hidden="false" customHeight="false" outlineLevel="0" collapsed="false">
      <c r="A128" s="11"/>
      <c r="B128" s="15"/>
      <c r="C128" s="9" t="s">
        <v>615</v>
      </c>
      <c r="D128" s="10" t="n">
        <v>15500</v>
      </c>
      <c r="E128" s="15" t="s">
        <v>494</v>
      </c>
    </row>
    <row r="129" customFormat="false" ht="13.8" hidden="false" customHeight="false" outlineLevel="0" collapsed="false">
      <c r="A129" s="11"/>
      <c r="B129" s="15"/>
      <c r="C129" s="9" t="s">
        <v>615</v>
      </c>
      <c r="D129" s="10" t="n">
        <v>3100</v>
      </c>
      <c r="E129" s="15" t="s">
        <v>494</v>
      </c>
    </row>
    <row r="130" customFormat="false" ht="13.8" hidden="false" customHeight="false" outlineLevel="0" collapsed="false">
      <c r="A130" s="11"/>
      <c r="B130" s="15"/>
      <c r="C130" s="9" t="s">
        <v>615</v>
      </c>
      <c r="D130" s="10" t="n">
        <v>3100</v>
      </c>
      <c r="E130" s="15" t="s">
        <v>494</v>
      </c>
    </row>
    <row r="131" customFormat="false" ht="13.8" hidden="false" customHeight="false" outlineLevel="0" collapsed="false">
      <c r="A131" s="11"/>
      <c r="B131" s="15"/>
      <c r="C131" s="9" t="s">
        <v>615</v>
      </c>
      <c r="D131" s="10" t="n">
        <v>15500</v>
      </c>
      <c r="E131" s="15" t="s">
        <v>494</v>
      </c>
    </row>
    <row r="132" customFormat="false" ht="13.8" hidden="false" customHeight="false" outlineLevel="0" collapsed="false">
      <c r="A132" s="11"/>
      <c r="B132" s="15"/>
      <c r="C132" s="9" t="s">
        <v>615</v>
      </c>
      <c r="D132" s="10" t="n">
        <v>2888.9</v>
      </c>
      <c r="E132" s="15" t="s">
        <v>494</v>
      </c>
    </row>
    <row r="133" customFormat="false" ht="13.8" hidden="false" customHeight="false" outlineLevel="0" collapsed="false">
      <c r="A133" s="11"/>
      <c r="B133" s="15"/>
      <c r="C133" s="9" t="s">
        <v>615</v>
      </c>
      <c r="D133" s="10" t="n">
        <v>15500</v>
      </c>
      <c r="E133" s="15" t="s">
        <v>494</v>
      </c>
    </row>
    <row r="134" customFormat="false" ht="13.8" hidden="false" customHeight="false" outlineLevel="0" collapsed="false">
      <c r="A134" s="11"/>
      <c r="B134" s="15"/>
      <c r="C134" s="9" t="s">
        <v>615</v>
      </c>
      <c r="D134" s="10" t="n">
        <v>15614.37</v>
      </c>
      <c r="E134" s="15" t="s">
        <v>494</v>
      </c>
    </row>
    <row r="135" customFormat="false" ht="13.8" hidden="false" customHeight="false" outlineLevel="0" collapsed="false">
      <c r="A135" s="11"/>
      <c r="B135" s="15"/>
      <c r="C135" s="9" t="s">
        <v>615</v>
      </c>
      <c r="D135" s="10" t="n">
        <v>2731.38</v>
      </c>
      <c r="E135" s="15" t="s">
        <v>494</v>
      </c>
    </row>
    <row r="136" customFormat="false" ht="13.8" hidden="false" customHeight="false" outlineLevel="0" collapsed="false">
      <c r="A136" s="11"/>
      <c r="B136" s="15"/>
      <c r="C136" s="9" t="s">
        <v>182</v>
      </c>
      <c r="D136" s="10" t="n">
        <v>366600.13</v>
      </c>
      <c r="E136" s="15" t="s">
        <v>494</v>
      </c>
    </row>
    <row r="137" customFormat="false" ht="13.8" hidden="false" customHeight="false" outlineLevel="0" collapsed="false">
      <c r="A137" s="11"/>
      <c r="B137" s="15"/>
      <c r="C137" s="9" t="s">
        <v>41</v>
      </c>
      <c r="D137" s="10" t="n">
        <v>6044.99</v>
      </c>
      <c r="E137" s="15" t="s">
        <v>20</v>
      </c>
    </row>
    <row r="138" customFormat="false" ht="13.8" hidden="false" customHeight="false" outlineLevel="0" collapsed="false">
      <c r="A138" s="11"/>
      <c r="B138" s="15"/>
      <c r="C138" s="9"/>
      <c r="D138" s="10" t="n">
        <v>-793.19</v>
      </c>
      <c r="E138" s="15" t="s">
        <v>693</v>
      </c>
    </row>
    <row r="139" customFormat="false" ht="13.8" hidden="false" customHeight="false" outlineLevel="0" collapsed="false">
      <c r="A139" s="27" t="s">
        <v>151</v>
      </c>
      <c r="B139" s="4"/>
      <c r="C139" s="12"/>
      <c r="D139" s="13" t="n">
        <f aca="false">SUM(D113:D138)</f>
        <v>558412.28</v>
      </c>
      <c r="E139" s="15"/>
    </row>
    <row r="140" customFormat="false" ht="13.8" hidden="false" customHeight="false" outlineLevel="0" collapsed="false">
      <c r="A140" s="28" t="s">
        <v>152</v>
      </c>
      <c r="B140" s="15"/>
      <c r="C140" s="9" t="s">
        <v>167</v>
      </c>
      <c r="D140" s="10" t="n">
        <v>7511</v>
      </c>
      <c r="E140" s="15" t="s">
        <v>564</v>
      </c>
    </row>
    <row r="141" customFormat="false" ht="13.8" hidden="false" customHeight="false" outlineLevel="0" collapsed="false">
      <c r="A141" s="28"/>
      <c r="B141" s="15"/>
      <c r="C141" s="9" t="s">
        <v>340</v>
      </c>
      <c r="D141" s="10" t="n">
        <v>148</v>
      </c>
      <c r="E141" s="15" t="s">
        <v>564</v>
      </c>
    </row>
    <row r="142" customFormat="false" ht="13.8" hidden="false" customHeight="false" outlineLevel="0" collapsed="false">
      <c r="A142" s="29" t="s">
        <v>154</v>
      </c>
      <c r="B142" s="15"/>
      <c r="C142" s="9"/>
      <c r="D142" s="13" t="n">
        <f aca="false">SUM(D140:D141)</f>
        <v>7659</v>
      </c>
      <c r="E142" s="15"/>
    </row>
    <row r="143" customFormat="false" ht="13.8" hidden="false" customHeight="false" outlineLevel="0" collapsed="false">
      <c r="A143" s="28" t="n">
        <v>65.01</v>
      </c>
      <c r="B143" s="15"/>
      <c r="C143" s="9"/>
      <c r="D143" s="10" t="n">
        <v>9927039.53</v>
      </c>
      <c r="E143" s="15" t="s">
        <v>498</v>
      </c>
    </row>
    <row r="144" customFormat="false" ht="13.8" hidden="false" customHeight="false" outlineLevel="0" collapsed="false">
      <c r="A144" s="29" t="s">
        <v>156</v>
      </c>
      <c r="B144" s="15"/>
      <c r="C144" s="9"/>
      <c r="D144" s="13" t="n">
        <f aca="false">SUM(D143)</f>
        <v>9927039.53</v>
      </c>
      <c r="E144" s="15"/>
    </row>
    <row r="145" customFormat="false" ht="13.8" hidden="false" customHeight="false" outlineLevel="0" collapsed="false">
      <c r="A145" s="28" t="s">
        <v>157</v>
      </c>
      <c r="B145" s="15"/>
      <c r="C145" s="9"/>
      <c r="D145" s="10" t="n">
        <v>18028176.15</v>
      </c>
      <c r="E145" s="15" t="s">
        <v>498</v>
      </c>
    </row>
    <row r="146" s="2" customFormat="true" ht="13.8" hidden="false" customHeight="false" outlineLevel="0" collapsed="false">
      <c r="A146" s="29" t="s">
        <v>160</v>
      </c>
      <c r="B146" s="4"/>
      <c r="C146" s="12"/>
      <c r="D146" s="13" t="n">
        <f aca="false">SUM(D145)</f>
        <v>18028176.15</v>
      </c>
      <c r="E146" s="4"/>
    </row>
    <row r="147" s="2" customFormat="true" ht="13.8" hidden="false" customHeight="false" outlineLevel="0" collapsed="false">
      <c r="A147" s="2" t="s">
        <v>190</v>
      </c>
      <c r="D147" s="2" t="n">
        <f aca="false">SUM(D13+D15+D18+D20+D22+D34+D45+D70+D73+D76+D97+D99+D103+D105+D107+D112+D139+D142+D144+D146)</f>
        <v>28730623.5</v>
      </c>
    </row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25.14"/>
    <col collapsed="false" customWidth="true" hidden="false" outlineLevel="0" max="2" min="2" style="0" width="19.31"/>
    <col collapsed="false" customWidth="true" hidden="false" outlineLevel="0" max="3" min="3" style="0" width="8.67"/>
    <col collapsed="false" customWidth="true" hidden="false" outlineLevel="0" max="4" min="4" style="0" width="23.88"/>
    <col collapsed="false" customWidth="true" hidden="false" outlineLevel="0" max="5" min="5" style="0" width="29.57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 t="s">
        <v>639</v>
      </c>
      <c r="C8" s="5"/>
      <c r="D8" s="6"/>
      <c r="E8" s="5"/>
    </row>
    <row r="9" customFormat="false" ht="13.8" hidden="false" customHeight="false" outlineLevel="0" collapsed="false">
      <c r="A9" s="4"/>
      <c r="B9" s="5"/>
      <c r="C9" s="5"/>
      <c r="D9" s="6"/>
      <c r="E9" s="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694</v>
      </c>
      <c r="C11" s="9" t="s">
        <v>167</v>
      </c>
      <c r="D11" s="10" t="n">
        <v>41506</v>
      </c>
      <c r="E11" s="16" t="s">
        <v>166</v>
      </c>
    </row>
    <row r="12" customFormat="false" ht="13.8" hidden="false" customHeight="false" outlineLevel="0" collapsed="false">
      <c r="A12" s="7"/>
      <c r="B12" s="8"/>
      <c r="C12" s="9" t="s">
        <v>167</v>
      </c>
      <c r="D12" s="10" t="n">
        <v>-768</v>
      </c>
      <c r="E12" s="16" t="s">
        <v>695</v>
      </c>
    </row>
    <row r="13" customFormat="false" ht="13.8" hidden="false" customHeight="false" outlineLevel="0" collapsed="false">
      <c r="A13" s="7"/>
      <c r="B13" s="8"/>
      <c r="C13" s="9" t="s">
        <v>167</v>
      </c>
      <c r="D13" s="10" t="n">
        <v>-593</v>
      </c>
      <c r="E13" s="16" t="s">
        <v>696</v>
      </c>
    </row>
    <row r="14" customFormat="false" ht="13.8" hidden="false" customHeight="false" outlineLevel="0" collapsed="false">
      <c r="A14" s="7"/>
      <c r="B14" s="8"/>
      <c r="C14" s="9" t="s">
        <v>167</v>
      </c>
      <c r="D14" s="10" t="n">
        <v>44</v>
      </c>
      <c r="E14" s="16" t="s">
        <v>697</v>
      </c>
    </row>
    <row r="15" customFormat="false" ht="13.8" hidden="false" customHeight="false" outlineLevel="0" collapsed="false">
      <c r="A15" s="7"/>
      <c r="B15" s="8"/>
      <c r="C15" s="9" t="s">
        <v>167</v>
      </c>
      <c r="D15" s="10" t="n">
        <v>90414</v>
      </c>
      <c r="E15" s="16" t="s">
        <v>15</v>
      </c>
    </row>
    <row r="16" customFormat="false" ht="13.8" hidden="false" customHeight="false" outlineLevel="0" collapsed="false">
      <c r="A16" s="7"/>
      <c r="B16" s="8"/>
      <c r="C16" s="9" t="s">
        <v>167</v>
      </c>
      <c r="D16" s="10" t="n">
        <v>593</v>
      </c>
      <c r="E16" s="16" t="s">
        <v>698</v>
      </c>
    </row>
    <row r="17" customFormat="false" ht="13.8" hidden="false" customHeight="false" outlineLevel="0" collapsed="false">
      <c r="A17" s="7"/>
      <c r="B17" s="8"/>
      <c r="C17" s="9" t="s">
        <v>167</v>
      </c>
      <c r="D17" s="10" t="n">
        <v>358157</v>
      </c>
      <c r="E17" s="11" t="s">
        <v>415</v>
      </c>
    </row>
    <row r="18" customFormat="false" ht="13.8" hidden="false" customHeight="false" outlineLevel="0" collapsed="false">
      <c r="A18" s="7"/>
      <c r="B18" s="8"/>
      <c r="C18" s="9" t="s">
        <v>167</v>
      </c>
      <c r="D18" s="10" t="n">
        <v>142790</v>
      </c>
      <c r="E18" s="11" t="s">
        <v>416</v>
      </c>
    </row>
    <row r="19" customFormat="false" ht="13.8" hidden="false" customHeight="false" outlineLevel="0" collapsed="false">
      <c r="A19" s="7"/>
      <c r="B19" s="8"/>
      <c r="C19" s="9" t="s">
        <v>167</v>
      </c>
      <c r="D19" s="10" t="n">
        <f aca="false">SUM(313478-6336-1870-4070)</f>
        <v>301202</v>
      </c>
      <c r="E19" s="11" t="s">
        <v>166</v>
      </c>
    </row>
    <row r="20" customFormat="false" ht="13.8" hidden="false" customHeight="false" outlineLevel="0" collapsed="false">
      <c r="A20" s="7"/>
      <c r="B20" s="8"/>
      <c r="C20" s="9" t="s">
        <v>167</v>
      </c>
      <c r="D20" s="10" t="n">
        <v>3932</v>
      </c>
      <c r="E20" s="11" t="s">
        <v>699</v>
      </c>
    </row>
    <row r="21" customFormat="false" ht="13.8" hidden="false" customHeight="false" outlineLevel="0" collapsed="false">
      <c r="A21" s="7"/>
      <c r="B21" s="8"/>
      <c r="C21" s="9" t="s">
        <v>167</v>
      </c>
      <c r="D21" s="10" t="n">
        <f aca="false">SUM(166881-42472)</f>
        <v>124409</v>
      </c>
      <c r="E21" s="11" t="s">
        <v>166</v>
      </c>
    </row>
    <row r="22" customFormat="false" ht="13.8" hidden="false" customHeight="false" outlineLevel="0" collapsed="false">
      <c r="A22" s="7"/>
      <c r="B22" s="8"/>
      <c r="C22" s="9" t="s">
        <v>167</v>
      </c>
      <c r="D22" s="10" t="n">
        <v>59817</v>
      </c>
      <c r="E22" s="11" t="s">
        <v>166</v>
      </c>
    </row>
    <row r="23" customFormat="false" ht="13.8" hidden="false" customHeight="false" outlineLevel="0" collapsed="false">
      <c r="A23" s="7"/>
      <c r="B23" s="8"/>
      <c r="C23" s="9" t="s">
        <v>167</v>
      </c>
      <c r="D23" s="10" t="n">
        <f aca="false">SUM(241358-27482)</f>
        <v>213876</v>
      </c>
      <c r="E23" s="11" t="s">
        <v>166</v>
      </c>
    </row>
    <row r="24" customFormat="false" ht="13.8" hidden="false" customHeight="false" outlineLevel="0" collapsed="false">
      <c r="A24" s="7"/>
      <c r="B24" s="8"/>
      <c r="C24" s="9" t="s">
        <v>167</v>
      </c>
      <c r="D24" s="10" t="n">
        <v>8968</v>
      </c>
      <c r="E24" s="11" t="s">
        <v>699</v>
      </c>
    </row>
    <row r="25" customFormat="false" ht="13.8" hidden="false" customHeight="false" outlineLevel="0" collapsed="false">
      <c r="A25" s="7"/>
      <c r="B25" s="8"/>
      <c r="C25" s="9" t="s">
        <v>340</v>
      </c>
      <c r="D25" s="10" t="n">
        <v>314</v>
      </c>
      <c r="E25" s="11" t="s">
        <v>700</v>
      </c>
    </row>
    <row r="26" customFormat="false" ht="13.8" hidden="false" customHeight="false" outlineLevel="0" collapsed="false">
      <c r="A26" s="7"/>
      <c r="B26" s="8"/>
      <c r="C26" s="9" t="s">
        <v>340</v>
      </c>
      <c r="D26" s="10" t="n">
        <v>1204</v>
      </c>
      <c r="E26" s="11" t="s">
        <v>701</v>
      </c>
    </row>
    <row r="27" customFormat="false" ht="13.8" hidden="false" customHeight="false" outlineLevel="0" collapsed="false">
      <c r="A27" s="7"/>
      <c r="B27" s="8"/>
      <c r="C27" s="9" t="s">
        <v>340</v>
      </c>
      <c r="D27" s="10" t="n">
        <v>481</v>
      </c>
      <c r="E27" s="11" t="s">
        <v>702</v>
      </c>
    </row>
    <row r="28" customFormat="false" ht="13.8" hidden="false" customHeight="false" outlineLevel="0" collapsed="false">
      <c r="A28" s="7"/>
      <c r="B28" s="8"/>
      <c r="C28" s="9" t="s">
        <v>19</v>
      </c>
      <c r="D28" s="10" t="n">
        <v>1000</v>
      </c>
      <c r="E28" s="11" t="s">
        <v>703</v>
      </c>
    </row>
    <row r="29" customFormat="false" ht="13.8" hidden="false" customHeight="false" outlineLevel="0" collapsed="false">
      <c r="A29" s="7"/>
      <c r="B29" s="8"/>
      <c r="C29" s="9" t="s">
        <v>41</v>
      </c>
      <c r="D29" s="10" t="n">
        <v>2583</v>
      </c>
      <c r="E29" s="11" t="s">
        <v>704</v>
      </c>
    </row>
    <row r="30" customFormat="false" ht="13.8" hidden="false" customHeight="false" outlineLevel="0" collapsed="false">
      <c r="A30" s="7"/>
      <c r="B30" s="8"/>
      <c r="C30" s="9" t="s">
        <v>41</v>
      </c>
      <c r="D30" s="10" t="n">
        <v>3600</v>
      </c>
      <c r="E30" s="11" t="s">
        <v>20</v>
      </c>
    </row>
    <row r="31" customFormat="false" ht="13.8" hidden="false" customHeight="false" outlineLevel="0" collapsed="false">
      <c r="A31" s="7"/>
      <c r="B31" s="8"/>
      <c r="C31" s="9" t="s">
        <v>41</v>
      </c>
      <c r="D31" s="10" t="n">
        <v>1760</v>
      </c>
      <c r="E31" s="11" t="s">
        <v>20</v>
      </c>
    </row>
    <row r="32" customFormat="false" ht="13.8" hidden="false" customHeight="false" outlineLevel="0" collapsed="false">
      <c r="A32" s="7"/>
      <c r="B32" s="8"/>
      <c r="C32" s="9" t="s">
        <v>41</v>
      </c>
      <c r="D32" s="10" t="n">
        <v>170</v>
      </c>
      <c r="E32" s="11" t="s">
        <v>20</v>
      </c>
    </row>
    <row r="33" customFormat="false" ht="13.8" hidden="false" customHeight="false" outlineLevel="0" collapsed="false">
      <c r="A33" s="4" t="s">
        <v>24</v>
      </c>
      <c r="B33" s="4"/>
      <c r="C33" s="12"/>
      <c r="D33" s="13" t="n">
        <f aca="false">SUM(D11:D32)</f>
        <v>1355459</v>
      </c>
      <c r="E33" s="14"/>
    </row>
    <row r="34" customFormat="false" ht="13.8" hidden="false" customHeight="false" outlineLevel="0" collapsed="false">
      <c r="A34" s="15" t="s">
        <v>25</v>
      </c>
      <c r="B34" s="15"/>
      <c r="C34" s="9" t="s">
        <v>167</v>
      </c>
      <c r="D34" s="10" t="n">
        <v>42472</v>
      </c>
      <c r="E34" s="15" t="s">
        <v>418</v>
      </c>
    </row>
    <row r="35" customFormat="false" ht="13.8" hidden="false" customHeight="false" outlineLevel="0" collapsed="false">
      <c r="A35" s="4" t="s">
        <v>27</v>
      </c>
      <c r="B35" s="4"/>
      <c r="C35" s="12"/>
      <c r="D35" s="13" t="n">
        <f aca="false">SUM(D34)</f>
        <v>42472</v>
      </c>
      <c r="E35" s="4"/>
    </row>
    <row r="36" customFormat="false" ht="13.8" hidden="false" customHeight="false" outlineLevel="0" collapsed="false">
      <c r="A36" s="15" t="s">
        <v>28</v>
      </c>
      <c r="B36" s="15"/>
      <c r="C36" s="9" t="s">
        <v>167</v>
      </c>
      <c r="D36" s="10" t="n">
        <v>1387</v>
      </c>
      <c r="E36" s="16" t="s">
        <v>705</v>
      </c>
    </row>
    <row r="37" customFormat="false" ht="13.8" hidden="false" customHeight="false" outlineLevel="0" collapsed="false">
      <c r="A37" s="15"/>
      <c r="B37" s="15"/>
      <c r="C37" s="9" t="s">
        <v>167</v>
      </c>
      <c r="D37" s="10" t="n">
        <v>5333</v>
      </c>
      <c r="E37" s="16" t="s">
        <v>420</v>
      </c>
    </row>
    <row r="38" customFormat="false" ht="13.8" hidden="false" customHeight="false" outlineLevel="0" collapsed="false">
      <c r="A38" s="15"/>
      <c r="B38" s="15"/>
      <c r="C38" s="9" t="s">
        <v>167</v>
      </c>
      <c r="D38" s="10" t="n">
        <v>2131</v>
      </c>
      <c r="E38" s="16" t="s">
        <v>706</v>
      </c>
    </row>
    <row r="39" customFormat="false" ht="13.8" hidden="false" customHeight="false" outlineLevel="0" collapsed="false">
      <c r="A39" s="15"/>
      <c r="B39" s="15"/>
      <c r="C39" s="9" t="s">
        <v>88</v>
      </c>
      <c r="D39" s="10" t="n">
        <v>12485</v>
      </c>
      <c r="E39" s="16" t="s">
        <v>707</v>
      </c>
    </row>
    <row r="40" customFormat="false" ht="13.8" hidden="false" customHeight="false" outlineLevel="0" collapsed="false">
      <c r="A40" s="4" t="s">
        <v>33</v>
      </c>
      <c r="B40" s="4"/>
      <c r="C40" s="12"/>
      <c r="D40" s="13" t="n">
        <f aca="false">SUM(D36:D39)</f>
        <v>21336</v>
      </c>
      <c r="E40" s="16"/>
    </row>
    <row r="41" customFormat="false" ht="13.8" hidden="false" customHeight="false" outlineLevel="0" collapsed="false">
      <c r="A41" s="15" t="s">
        <v>34</v>
      </c>
      <c r="B41" s="15"/>
      <c r="C41" s="9" t="s">
        <v>615</v>
      </c>
      <c r="D41" s="10" t="n">
        <v>288</v>
      </c>
      <c r="E41" s="15" t="s">
        <v>36</v>
      </c>
    </row>
    <row r="42" customFormat="false" ht="13.8" hidden="false" customHeight="false" outlineLevel="0" collapsed="false">
      <c r="A42" s="15"/>
      <c r="B42" s="15"/>
      <c r="C42" s="9" t="s">
        <v>121</v>
      </c>
      <c r="D42" s="10" t="n">
        <v>311</v>
      </c>
      <c r="E42" s="15" t="s">
        <v>36</v>
      </c>
    </row>
    <row r="43" customFormat="false" ht="13.8" hidden="false" customHeight="false" outlineLevel="0" collapsed="false">
      <c r="A43" s="15"/>
      <c r="B43" s="15"/>
      <c r="C43" s="9" t="s">
        <v>121</v>
      </c>
      <c r="D43" s="10" t="n">
        <v>311</v>
      </c>
      <c r="E43" s="15" t="s">
        <v>36</v>
      </c>
    </row>
    <row r="44" customFormat="false" ht="13.8" hidden="false" customHeight="false" outlineLevel="0" collapsed="false">
      <c r="A44" s="15"/>
      <c r="B44" s="15"/>
      <c r="C44" s="9" t="s">
        <v>167</v>
      </c>
      <c r="D44" s="10" t="n">
        <v>982</v>
      </c>
      <c r="E44" s="15" t="s">
        <v>36</v>
      </c>
    </row>
    <row r="45" customFormat="false" ht="13.8" hidden="false" customHeight="false" outlineLevel="0" collapsed="false">
      <c r="A45" s="15"/>
      <c r="B45" s="15"/>
      <c r="C45" s="9" t="s">
        <v>167</v>
      </c>
      <c r="D45" s="10" t="n">
        <v>982</v>
      </c>
      <c r="E45" s="15" t="s">
        <v>36</v>
      </c>
    </row>
    <row r="46" customFormat="false" ht="13.8" hidden="false" customHeight="false" outlineLevel="0" collapsed="false">
      <c r="A46" s="15"/>
      <c r="B46" s="15"/>
      <c r="C46" s="9" t="s">
        <v>167</v>
      </c>
      <c r="D46" s="10" t="n">
        <v>982</v>
      </c>
      <c r="E46" s="15" t="s">
        <v>36</v>
      </c>
    </row>
    <row r="47" customFormat="false" ht="13.8" hidden="false" customHeight="false" outlineLevel="0" collapsed="false">
      <c r="A47" s="15"/>
      <c r="B47" s="15"/>
      <c r="C47" s="9" t="s">
        <v>74</v>
      </c>
      <c r="D47" s="10" t="n">
        <v>288</v>
      </c>
      <c r="E47" s="15" t="s">
        <v>36</v>
      </c>
    </row>
    <row r="48" customFormat="false" ht="13.8" hidden="false" customHeight="false" outlineLevel="0" collapsed="false">
      <c r="A48" s="15"/>
      <c r="B48" s="15"/>
      <c r="C48" s="9" t="s">
        <v>74</v>
      </c>
      <c r="D48" s="10" t="n">
        <v>288</v>
      </c>
      <c r="E48" s="15" t="s">
        <v>36</v>
      </c>
    </row>
    <row r="49" customFormat="false" ht="13.8" hidden="false" customHeight="false" outlineLevel="0" collapsed="false">
      <c r="A49" s="15"/>
      <c r="B49" s="15"/>
      <c r="C49" s="9" t="s">
        <v>22</v>
      </c>
      <c r="D49" s="10" t="n">
        <v>288</v>
      </c>
      <c r="E49" s="15" t="s">
        <v>36</v>
      </c>
    </row>
    <row r="50" customFormat="false" ht="13.8" hidden="false" customHeight="false" outlineLevel="0" collapsed="false">
      <c r="A50" s="15"/>
      <c r="B50" s="15"/>
      <c r="C50" s="9" t="s">
        <v>22</v>
      </c>
      <c r="D50" s="10" t="n">
        <v>288</v>
      </c>
      <c r="E50" s="15" t="s">
        <v>36</v>
      </c>
    </row>
    <row r="51" customFormat="false" ht="13.8" hidden="false" customHeight="false" outlineLevel="0" collapsed="false">
      <c r="A51" s="15"/>
      <c r="B51" s="15"/>
      <c r="C51" s="9" t="s">
        <v>22</v>
      </c>
      <c r="D51" s="10" t="n">
        <v>288</v>
      </c>
      <c r="E51" s="15" t="s">
        <v>36</v>
      </c>
    </row>
    <row r="52" customFormat="false" ht="13.8" hidden="false" customHeight="false" outlineLevel="0" collapsed="false">
      <c r="A52" s="4" t="s">
        <v>42</v>
      </c>
      <c r="B52" s="4"/>
      <c r="C52" s="12"/>
      <c r="D52" s="13" t="n">
        <f aca="false">SUM(D41:D51)</f>
        <v>5296</v>
      </c>
      <c r="E52" s="16"/>
    </row>
    <row r="53" customFormat="false" ht="13.8" hidden="false" customHeight="false" outlineLevel="0" collapsed="false">
      <c r="A53" s="15" t="s">
        <v>43</v>
      </c>
      <c r="B53" s="15"/>
      <c r="C53" s="9" t="s">
        <v>167</v>
      </c>
      <c r="D53" s="10" t="n">
        <v>27482</v>
      </c>
      <c r="E53" s="15" t="s">
        <v>185</v>
      </c>
    </row>
    <row r="54" customFormat="false" ht="13.8" hidden="false" customHeight="false" outlineLevel="0" collapsed="false">
      <c r="A54" s="4" t="s">
        <v>45</v>
      </c>
      <c r="B54" s="4"/>
      <c r="C54" s="12"/>
      <c r="D54" s="13" t="n">
        <f aca="false">SUM(D53)</f>
        <v>27482</v>
      </c>
      <c r="E54" s="4"/>
    </row>
    <row r="55" customFormat="false" ht="13.8" hidden="false" customHeight="false" outlineLevel="0" collapsed="false">
      <c r="A55" s="16" t="s">
        <v>46</v>
      </c>
      <c r="B55" s="16"/>
      <c r="C55" s="16" t="n">
        <v>12</v>
      </c>
      <c r="D55" s="17" t="n">
        <v>1870</v>
      </c>
      <c r="E55" s="16" t="s">
        <v>186</v>
      </c>
    </row>
    <row r="56" customFormat="false" ht="13.8" hidden="false" customHeight="false" outlineLevel="0" collapsed="false">
      <c r="A56" s="16"/>
      <c r="B56" s="16"/>
      <c r="C56" s="16" t="n">
        <v>12</v>
      </c>
      <c r="D56" s="17" t="n">
        <v>4070</v>
      </c>
      <c r="E56" s="16" t="s">
        <v>187</v>
      </c>
    </row>
    <row r="57" s="2" customFormat="true" ht="13.8" hidden="false" customHeight="false" outlineLevel="0" collapsed="false">
      <c r="A57" s="4" t="s">
        <v>48</v>
      </c>
      <c r="B57" s="4"/>
      <c r="C57" s="4"/>
      <c r="D57" s="18" t="n">
        <f aca="false">SUM(D55:D56)</f>
        <v>5940</v>
      </c>
      <c r="E57" s="4"/>
    </row>
    <row r="58" customFormat="false" ht="13.8" hidden="false" customHeight="false" outlineLevel="0" collapsed="false">
      <c r="A58" s="15" t="s">
        <v>49</v>
      </c>
      <c r="B58" s="15"/>
      <c r="C58" s="9" t="s">
        <v>167</v>
      </c>
      <c r="D58" s="19" t="n">
        <v>-24</v>
      </c>
      <c r="E58" s="11" t="s">
        <v>708</v>
      </c>
    </row>
    <row r="59" customFormat="false" ht="13.8" hidden="false" customHeight="false" outlineLevel="0" collapsed="false">
      <c r="A59" s="7"/>
      <c r="B59" s="8"/>
      <c r="C59" s="9" t="s">
        <v>167</v>
      </c>
      <c r="D59" s="10" t="n">
        <v>32570</v>
      </c>
      <c r="E59" s="11" t="s">
        <v>709</v>
      </c>
    </row>
    <row r="60" customFormat="false" ht="13.8" hidden="false" customHeight="false" outlineLevel="0" collapsed="false">
      <c r="A60" s="7"/>
      <c r="B60" s="8"/>
      <c r="C60" s="9" t="s">
        <v>167</v>
      </c>
      <c r="D60" s="10" t="n">
        <v>6336</v>
      </c>
      <c r="E60" s="11" t="s">
        <v>710</v>
      </c>
    </row>
    <row r="61" customFormat="false" ht="13.8" hidden="false" customHeight="false" outlineLevel="0" collapsed="false">
      <c r="A61" s="7"/>
      <c r="B61" s="8"/>
      <c r="C61" s="9" t="s">
        <v>340</v>
      </c>
      <c r="D61" s="10" t="n">
        <v>109</v>
      </c>
      <c r="E61" s="11" t="s">
        <v>709</v>
      </c>
    </row>
    <row r="62" customFormat="false" ht="13.8" hidden="false" customHeight="false" outlineLevel="0" collapsed="false">
      <c r="A62" s="4" t="s">
        <v>52</v>
      </c>
      <c r="B62" s="4"/>
      <c r="C62" s="12"/>
      <c r="D62" s="13" t="n">
        <f aca="false">SUM(D58:D61)</f>
        <v>38991</v>
      </c>
      <c r="E62" s="16"/>
    </row>
    <row r="63" s="82" customFormat="true" ht="13.8" hidden="false" customHeight="false" outlineLevel="0" collapsed="false">
      <c r="A63" s="82" t="s">
        <v>190</v>
      </c>
      <c r="D63" s="82" t="n">
        <f aca="false">SUM(D33+D35+D40+D52+D54+D57+D62)</f>
        <v>1496976</v>
      </c>
    </row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RowHeight="13.8" zeroHeight="false" outlineLevelRow="0" outlineLevelCol="0"/>
  <cols>
    <col collapsed="false" customWidth="true" hidden="false" outlineLevel="0" max="1" min="1" style="0" width="17.86"/>
    <col collapsed="false" customWidth="true" hidden="false" outlineLevel="0" max="2" min="2" style="0" width="10.69"/>
    <col collapsed="false" customWidth="true" hidden="false" outlineLevel="0" max="3" min="3" style="0" width="8.67"/>
    <col collapsed="false" customWidth="true" hidden="false" outlineLevel="0" max="4" min="4" style="1" width="18.61"/>
    <col collapsed="false" customWidth="true" hidden="false" outlineLevel="0" max="5" min="5" style="0" width="65.69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2" t="s">
        <v>343</v>
      </c>
      <c r="B1" s="2"/>
      <c r="C1" s="2"/>
      <c r="D1" s="3"/>
    </row>
    <row r="2" customFormat="false" ht="13.8" hidden="false" customHeight="false" outlineLevel="0" collapsed="false">
      <c r="A2" s="2" t="s">
        <v>1</v>
      </c>
      <c r="B2" s="2"/>
      <c r="C2" s="2"/>
      <c r="D2" s="3"/>
    </row>
    <row r="3" customFormat="false" ht="13.8" hidden="false" customHeight="false" outlineLevel="0" collapsed="false">
      <c r="A3" s="2"/>
      <c r="B3" s="2"/>
      <c r="C3" s="2"/>
      <c r="D3" s="3"/>
    </row>
    <row r="4" customFormat="false" ht="13.8" hidden="false" customHeight="false" outlineLevel="0" collapsed="false">
      <c r="A4" s="2" t="s">
        <v>2</v>
      </c>
      <c r="B4" s="2"/>
      <c r="C4" s="2"/>
      <c r="D4" s="3"/>
    </row>
    <row r="5" customFormat="false" ht="13.8" hidden="false" customHeight="false" outlineLevel="0" collapsed="false">
      <c r="A5" s="2" t="s">
        <v>54</v>
      </c>
      <c r="B5" s="2"/>
      <c r="C5" s="2"/>
      <c r="D5" s="3"/>
    </row>
    <row r="6" customFormat="false" ht="13.8" hidden="false" customHeight="false" outlineLevel="0" collapsed="false">
      <c r="A6" s="2"/>
      <c r="B6" s="2"/>
      <c r="C6" s="2"/>
      <c r="D6" s="3"/>
    </row>
    <row r="7" customFormat="false" ht="13.8" hidden="false" customHeight="false" outlineLevel="0" collapsed="false">
      <c r="A7" s="2"/>
      <c r="B7" s="2"/>
      <c r="C7" s="2"/>
      <c r="D7" s="3"/>
    </row>
    <row r="8" customFormat="false" ht="13.8" hidden="false" customHeight="false" outlineLevel="0" collapsed="false">
      <c r="A8" s="2"/>
      <c r="B8" s="2"/>
      <c r="C8" s="2"/>
      <c r="D8" s="3" t="s">
        <v>711</v>
      </c>
      <c r="E8" s="75"/>
    </row>
    <row r="10" customFormat="false" ht="13.8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4" t="s">
        <v>9</v>
      </c>
    </row>
    <row r="11" customFormat="false" ht="13.8" hidden="false" customHeight="false" outlineLevel="0" collapsed="false">
      <c r="A11" s="7" t="s">
        <v>263</v>
      </c>
      <c r="B11" s="5"/>
      <c r="C11" s="33" t="n">
        <v>4</v>
      </c>
      <c r="D11" s="10" t="n">
        <v>15291.5</v>
      </c>
      <c r="E11" s="16" t="s">
        <v>579</v>
      </c>
    </row>
    <row r="12" customFormat="false" ht="13.8" hidden="false" customHeight="false" outlineLevel="0" collapsed="false">
      <c r="A12" s="7"/>
      <c r="B12" s="5"/>
      <c r="C12" s="33" t="n">
        <v>4</v>
      </c>
      <c r="D12" s="10" t="n">
        <v>139.05</v>
      </c>
      <c r="E12" s="16" t="s">
        <v>712</v>
      </c>
    </row>
    <row r="13" customFormat="false" ht="13.8" hidden="false" customHeight="false" outlineLevel="0" collapsed="false">
      <c r="A13" s="21" t="s">
        <v>266</v>
      </c>
      <c r="B13" s="5"/>
      <c r="C13" s="5"/>
      <c r="D13" s="13" t="n">
        <f aca="false">SUM(D11:D12)</f>
        <v>15430.55</v>
      </c>
      <c r="E13" s="4"/>
    </row>
    <row r="14" customFormat="false" ht="13.8" hidden="false" customHeight="false" outlineLevel="0" collapsed="false">
      <c r="A14" s="7" t="s">
        <v>56</v>
      </c>
      <c r="B14" s="8"/>
      <c r="C14" s="9" t="s">
        <v>170</v>
      </c>
      <c r="D14" s="10" t="n">
        <v>37249.56</v>
      </c>
      <c r="E14" s="15" t="s">
        <v>713</v>
      </c>
    </row>
    <row r="15" customFormat="false" ht="13.8" hidden="false" customHeight="false" outlineLevel="0" collapsed="false">
      <c r="A15" s="21" t="s">
        <v>58</v>
      </c>
      <c r="B15" s="5"/>
      <c r="C15" s="22"/>
      <c r="D15" s="13" t="n">
        <f aca="false">SUM(D14:D14)</f>
        <v>37249.56</v>
      </c>
      <c r="E15" s="4"/>
    </row>
    <row r="16" customFormat="false" ht="13.8" hidden="false" customHeight="false" outlineLevel="0" collapsed="false">
      <c r="A16" s="7" t="s">
        <v>59</v>
      </c>
      <c r="B16" s="8"/>
      <c r="C16" s="9" t="s">
        <v>383</v>
      </c>
      <c r="D16" s="10" t="n">
        <v>1313.61</v>
      </c>
      <c r="E16" s="16" t="s">
        <v>714</v>
      </c>
    </row>
    <row r="17" customFormat="false" ht="13.8" hidden="false" customHeight="false" outlineLevel="0" collapsed="false">
      <c r="A17" s="7"/>
      <c r="B17" s="8"/>
      <c r="C17" s="9" t="s">
        <v>170</v>
      </c>
      <c r="D17" s="10" t="n">
        <v>1713.18</v>
      </c>
      <c r="E17" s="16" t="s">
        <v>715</v>
      </c>
    </row>
    <row r="18" customFormat="false" ht="13.8" hidden="false" customHeight="false" outlineLevel="0" collapsed="false">
      <c r="A18" s="21" t="s">
        <v>62</v>
      </c>
      <c r="B18" s="5"/>
      <c r="C18" s="22"/>
      <c r="D18" s="13" t="n">
        <f aca="false">SUM(D16:D17)</f>
        <v>3026.79</v>
      </c>
      <c r="E18" s="16"/>
    </row>
    <row r="19" customFormat="false" ht="13.8" hidden="false" customHeight="false" outlineLevel="0" collapsed="false">
      <c r="A19" s="7" t="s">
        <v>63</v>
      </c>
      <c r="B19" s="15"/>
      <c r="C19" s="9" t="s">
        <v>184</v>
      </c>
      <c r="D19" s="10" t="n">
        <v>6359.63</v>
      </c>
      <c r="E19" s="15" t="s">
        <v>434</v>
      </c>
    </row>
    <row r="20" customFormat="false" ht="13.8" hidden="false" customHeight="false" outlineLevel="0" collapsed="false">
      <c r="A20" s="21" t="s">
        <v>65</v>
      </c>
      <c r="B20" s="4"/>
      <c r="C20" s="23"/>
      <c r="D20" s="13" t="n">
        <f aca="false">SUM(D19)</f>
        <v>6359.63</v>
      </c>
      <c r="E20" s="4"/>
    </row>
    <row r="21" customFormat="false" ht="13.8" hidden="false" customHeight="false" outlineLevel="0" collapsed="false">
      <c r="A21" s="7" t="s">
        <v>198</v>
      </c>
      <c r="B21" s="15"/>
      <c r="C21" s="9" t="s">
        <v>252</v>
      </c>
      <c r="D21" s="10" t="n">
        <v>629.75</v>
      </c>
      <c r="E21" s="16" t="s">
        <v>716</v>
      </c>
    </row>
    <row r="22" customFormat="false" ht="13.8" hidden="false" customHeight="false" outlineLevel="0" collapsed="false">
      <c r="A22" s="7"/>
      <c r="B22" s="15"/>
      <c r="C22" s="9" t="s">
        <v>170</v>
      </c>
      <c r="D22" s="10" t="n">
        <v>2120.34</v>
      </c>
      <c r="E22" s="16" t="s">
        <v>717</v>
      </c>
    </row>
    <row r="23" customFormat="false" ht="13.8" hidden="false" customHeight="false" outlineLevel="0" collapsed="false">
      <c r="A23" s="21" t="s">
        <v>200</v>
      </c>
      <c r="B23" s="4"/>
      <c r="C23" s="23"/>
      <c r="D23" s="13" t="n">
        <f aca="false">SUM(D21:D22)</f>
        <v>2750.09</v>
      </c>
      <c r="E23" s="4"/>
    </row>
    <row r="24" customFormat="false" ht="13.8" hidden="false" customHeight="false" outlineLevel="0" collapsed="false">
      <c r="A24" s="7" t="s">
        <v>66</v>
      </c>
      <c r="B24" s="15"/>
      <c r="C24" s="9" t="s">
        <v>383</v>
      </c>
      <c r="D24" s="24" t="n">
        <v>50.35</v>
      </c>
      <c r="E24" s="16" t="s">
        <v>718</v>
      </c>
    </row>
    <row r="25" customFormat="false" ht="13.8" hidden="false" customHeight="false" outlineLevel="0" collapsed="false">
      <c r="A25" s="7"/>
      <c r="B25" s="15"/>
      <c r="C25" s="9" t="s">
        <v>383</v>
      </c>
      <c r="D25" s="24" t="n">
        <v>24.94</v>
      </c>
      <c r="E25" s="16" t="s">
        <v>718</v>
      </c>
    </row>
    <row r="26" customFormat="false" ht="13.8" hidden="false" customHeight="false" outlineLevel="0" collapsed="false">
      <c r="A26" s="7"/>
      <c r="B26" s="15"/>
      <c r="C26" s="9" t="s">
        <v>170</v>
      </c>
      <c r="D26" s="79" t="n">
        <v>1019.35</v>
      </c>
      <c r="E26" s="16" t="s">
        <v>719</v>
      </c>
    </row>
    <row r="27" customFormat="false" ht="13.8" hidden="false" customHeight="false" outlineLevel="0" collapsed="false">
      <c r="A27" s="7"/>
      <c r="B27" s="15"/>
      <c r="C27" s="9" t="s">
        <v>170</v>
      </c>
      <c r="D27" s="79" t="n">
        <v>732.66</v>
      </c>
      <c r="E27" s="16" t="s">
        <v>68</v>
      </c>
    </row>
    <row r="28" customFormat="false" ht="13.8" hidden="false" customHeight="false" outlineLevel="0" collapsed="false">
      <c r="A28" s="7"/>
      <c r="B28" s="15"/>
      <c r="C28" s="9" t="s">
        <v>170</v>
      </c>
      <c r="D28" s="79" t="n">
        <v>276.95</v>
      </c>
      <c r="E28" s="16" t="s">
        <v>720</v>
      </c>
    </row>
    <row r="29" customFormat="false" ht="13.8" hidden="false" customHeight="false" outlineLevel="0" collapsed="false">
      <c r="A29" s="7"/>
      <c r="B29" s="15"/>
      <c r="C29" s="9" t="s">
        <v>170</v>
      </c>
      <c r="D29" s="79" t="n">
        <v>2232.27</v>
      </c>
      <c r="E29" s="16" t="s">
        <v>721</v>
      </c>
    </row>
    <row r="30" customFormat="false" ht="13.8" hidden="false" customHeight="false" outlineLevel="0" collapsed="false">
      <c r="A30" s="7"/>
      <c r="B30" s="15"/>
      <c r="C30" s="9" t="s">
        <v>170</v>
      </c>
      <c r="D30" s="79" t="n">
        <v>25.41</v>
      </c>
      <c r="E30" s="16" t="s">
        <v>718</v>
      </c>
    </row>
    <row r="31" customFormat="false" ht="13.8" hidden="false" customHeight="false" outlineLevel="0" collapsed="false">
      <c r="A31" s="7"/>
      <c r="B31" s="15"/>
      <c r="C31" s="9" t="s">
        <v>184</v>
      </c>
      <c r="D31" s="10" t="n">
        <v>1449.89</v>
      </c>
      <c r="E31" s="16" t="s">
        <v>73</v>
      </c>
    </row>
    <row r="32" customFormat="false" ht="13.8" hidden="false" customHeight="false" outlineLevel="0" collapsed="false">
      <c r="A32" s="4" t="s">
        <v>75</v>
      </c>
      <c r="B32" s="4"/>
      <c r="C32" s="12"/>
      <c r="D32" s="13" t="n">
        <f aca="false">SUM(D24:D31)</f>
        <v>5811.82</v>
      </c>
      <c r="E32" s="15"/>
    </row>
    <row r="33" customFormat="false" ht="13.8" hidden="false" customHeight="false" outlineLevel="0" collapsed="false">
      <c r="A33" s="15" t="s">
        <v>76</v>
      </c>
      <c r="B33" s="15"/>
      <c r="C33" s="9" t="s">
        <v>589</v>
      </c>
      <c r="D33" s="10" t="n">
        <v>10698.1</v>
      </c>
      <c r="E33" s="16" t="s">
        <v>722</v>
      </c>
    </row>
    <row r="34" customFormat="false" ht="13.8" hidden="false" customHeight="false" outlineLevel="0" collapsed="false">
      <c r="A34" s="15"/>
      <c r="B34" s="15"/>
      <c r="C34" s="9" t="s">
        <v>165</v>
      </c>
      <c r="D34" s="10" t="n">
        <v>250</v>
      </c>
      <c r="E34" s="16" t="s">
        <v>280</v>
      </c>
    </row>
    <row r="35" customFormat="false" ht="13.8" hidden="false" customHeight="false" outlineLevel="0" collapsed="false">
      <c r="A35" s="15"/>
      <c r="B35" s="15"/>
      <c r="C35" s="9" t="s">
        <v>167</v>
      </c>
      <c r="D35" s="10" t="n">
        <v>4.64</v>
      </c>
      <c r="E35" s="16" t="s">
        <v>723</v>
      </c>
    </row>
    <row r="36" customFormat="false" ht="13.8" hidden="false" customHeight="false" outlineLevel="0" collapsed="false">
      <c r="A36" s="15"/>
      <c r="B36" s="15"/>
      <c r="C36" s="9" t="s">
        <v>167</v>
      </c>
      <c r="D36" s="10" t="n">
        <v>50.62</v>
      </c>
      <c r="E36" s="16" t="s">
        <v>723</v>
      </c>
    </row>
    <row r="37" customFormat="false" ht="13.8" hidden="false" customHeight="false" outlineLevel="0" collapsed="false">
      <c r="A37" s="15"/>
      <c r="B37" s="15"/>
      <c r="C37" s="9" t="s">
        <v>167</v>
      </c>
      <c r="D37" s="10" t="n">
        <v>7.9</v>
      </c>
      <c r="E37" s="16" t="s">
        <v>724</v>
      </c>
    </row>
    <row r="38" customFormat="false" ht="13.8" hidden="false" customHeight="false" outlineLevel="0" collapsed="false">
      <c r="A38" s="15"/>
      <c r="B38" s="15"/>
      <c r="C38" s="9" t="s">
        <v>167</v>
      </c>
      <c r="D38" s="10" t="n">
        <v>86.11</v>
      </c>
      <c r="E38" s="16" t="s">
        <v>724</v>
      </c>
    </row>
    <row r="39" customFormat="false" ht="13.8" hidden="false" customHeight="false" outlineLevel="0" collapsed="false">
      <c r="A39" s="15"/>
      <c r="B39" s="15"/>
      <c r="C39" s="9" t="s">
        <v>167</v>
      </c>
      <c r="D39" s="10" t="n">
        <v>544.7</v>
      </c>
      <c r="E39" s="16" t="s">
        <v>725</v>
      </c>
    </row>
    <row r="40" customFormat="false" ht="13.8" hidden="false" customHeight="false" outlineLevel="0" collapsed="false">
      <c r="A40" s="15"/>
      <c r="B40" s="15"/>
      <c r="C40" s="9" t="s">
        <v>167</v>
      </c>
      <c r="D40" s="10" t="n">
        <v>5937.27</v>
      </c>
      <c r="E40" s="16" t="s">
        <v>725</v>
      </c>
    </row>
    <row r="41" customFormat="false" ht="13.8" hidden="false" customHeight="false" outlineLevel="0" collapsed="false">
      <c r="A41" s="15"/>
      <c r="B41" s="15"/>
      <c r="C41" s="9" t="s">
        <v>170</v>
      </c>
      <c r="D41" s="10" t="n">
        <v>921</v>
      </c>
      <c r="E41" s="16" t="s">
        <v>726</v>
      </c>
    </row>
    <row r="42" customFormat="false" ht="13.8" hidden="false" customHeight="false" outlineLevel="0" collapsed="false">
      <c r="A42" s="15"/>
      <c r="B42" s="15"/>
      <c r="C42" s="9" t="s">
        <v>170</v>
      </c>
      <c r="D42" s="10" t="n">
        <v>4923.32</v>
      </c>
      <c r="E42" s="16" t="s">
        <v>594</v>
      </c>
    </row>
    <row r="43" customFormat="false" ht="13.8" hidden="false" customHeight="false" outlineLevel="0" collapsed="false">
      <c r="A43" s="15"/>
      <c r="B43" s="15"/>
      <c r="C43" s="9" t="s">
        <v>170</v>
      </c>
      <c r="D43" s="10" t="n">
        <v>2546.68</v>
      </c>
      <c r="E43" s="16" t="s">
        <v>727</v>
      </c>
    </row>
    <row r="44" customFormat="false" ht="13.8" hidden="false" customHeight="false" outlineLevel="0" collapsed="false">
      <c r="A44" s="15"/>
      <c r="B44" s="15"/>
      <c r="C44" s="9" t="s">
        <v>184</v>
      </c>
      <c r="D44" s="10" t="n">
        <v>293.93</v>
      </c>
      <c r="E44" s="16" t="s">
        <v>358</v>
      </c>
    </row>
    <row r="45" customFormat="false" ht="13.8" hidden="false" customHeight="false" outlineLevel="0" collapsed="false">
      <c r="A45" s="83" t="s">
        <v>90</v>
      </c>
      <c r="B45" s="83"/>
      <c r="C45" s="84"/>
      <c r="D45" s="85" t="n">
        <f aca="false">SUM(D33:D44)</f>
        <v>26264.27</v>
      </c>
      <c r="E45" s="83"/>
    </row>
    <row r="46" customFormat="false" ht="13.8" hidden="false" customHeight="false" outlineLevel="0" collapsed="false">
      <c r="A46" s="15" t="s">
        <v>91</v>
      </c>
      <c r="B46" s="4"/>
      <c r="C46" s="9"/>
      <c r="D46" s="10"/>
      <c r="E46" s="15"/>
    </row>
    <row r="47" customFormat="false" ht="13.8" hidden="false" customHeight="false" outlineLevel="0" collapsed="false">
      <c r="A47" s="16"/>
      <c r="B47" s="4"/>
      <c r="C47" s="16" t="n">
        <v>12</v>
      </c>
      <c r="D47" s="10" t="n">
        <v>103.27</v>
      </c>
      <c r="E47" s="15" t="s">
        <v>728</v>
      </c>
    </row>
    <row r="48" customFormat="false" ht="13.8" hidden="false" customHeight="false" outlineLevel="0" collapsed="false">
      <c r="A48" s="16"/>
      <c r="B48" s="4"/>
      <c r="C48" s="16" t="n">
        <v>12</v>
      </c>
      <c r="D48" s="10" t="n">
        <v>204.23</v>
      </c>
      <c r="E48" s="15" t="s">
        <v>729</v>
      </c>
    </row>
    <row r="49" customFormat="false" ht="13.8" hidden="false" customHeight="false" outlineLevel="0" collapsed="false">
      <c r="B49" s="4"/>
      <c r="C49" s="16" t="n">
        <v>12</v>
      </c>
      <c r="D49" s="10" t="n">
        <v>128.11</v>
      </c>
      <c r="E49" s="15" t="s">
        <v>730</v>
      </c>
    </row>
    <row r="50" customFormat="false" ht="13.8" hidden="false" customHeight="false" outlineLevel="0" collapsed="false">
      <c r="A50" s="15"/>
      <c r="B50" s="4"/>
      <c r="C50" s="9" t="s">
        <v>167</v>
      </c>
      <c r="D50" s="10" t="n">
        <v>6.64</v>
      </c>
      <c r="E50" s="15" t="s">
        <v>731</v>
      </c>
    </row>
    <row r="51" customFormat="false" ht="13.8" hidden="false" customHeight="false" outlineLevel="0" collapsed="false">
      <c r="A51" s="15"/>
      <c r="B51" s="4"/>
      <c r="C51" s="9" t="s">
        <v>167</v>
      </c>
      <c r="D51" s="10" t="n">
        <v>138.06</v>
      </c>
      <c r="E51" s="15" t="s">
        <v>732</v>
      </c>
    </row>
    <row r="52" customFormat="false" ht="13.8" hidden="false" customHeight="false" outlineLevel="0" collapsed="false">
      <c r="A52" s="15"/>
      <c r="B52" s="4"/>
      <c r="C52" s="9" t="s">
        <v>167</v>
      </c>
      <c r="D52" s="10" t="n">
        <v>25.71</v>
      </c>
      <c r="E52" s="16" t="s">
        <v>733</v>
      </c>
    </row>
    <row r="53" customFormat="false" ht="13.8" hidden="false" customHeight="false" outlineLevel="0" collapsed="false">
      <c r="A53" s="15"/>
      <c r="B53" s="4"/>
      <c r="C53" s="9" t="s">
        <v>167</v>
      </c>
      <c r="D53" s="10" t="n">
        <v>17.77</v>
      </c>
      <c r="E53" s="15" t="s">
        <v>734</v>
      </c>
    </row>
    <row r="54" customFormat="false" ht="13.8" hidden="false" customHeight="false" outlineLevel="0" collapsed="false">
      <c r="A54" s="15"/>
      <c r="B54" s="4"/>
      <c r="C54" s="9" t="s">
        <v>167</v>
      </c>
      <c r="D54" s="10" t="n">
        <v>5.26</v>
      </c>
      <c r="E54" s="15" t="s">
        <v>735</v>
      </c>
    </row>
    <row r="55" customFormat="false" ht="13.8" hidden="false" customHeight="false" outlineLevel="0" collapsed="false">
      <c r="A55" s="15"/>
      <c r="B55" s="4"/>
      <c r="C55" s="9" t="s">
        <v>167</v>
      </c>
      <c r="D55" s="10" t="n">
        <v>81.91</v>
      </c>
      <c r="E55" s="15" t="s">
        <v>736</v>
      </c>
    </row>
    <row r="56" customFormat="false" ht="13.8" hidden="false" customHeight="false" outlineLevel="0" collapsed="false">
      <c r="A56" s="15"/>
      <c r="B56" s="4"/>
      <c r="C56" s="9" t="s">
        <v>167</v>
      </c>
      <c r="D56" s="10" t="n">
        <v>23.4</v>
      </c>
      <c r="E56" s="16" t="s">
        <v>737</v>
      </c>
    </row>
    <row r="57" customFormat="false" ht="13.8" hidden="false" customHeight="false" outlineLevel="0" collapsed="false">
      <c r="A57" s="15"/>
      <c r="B57" s="4"/>
      <c r="C57" s="9" t="s">
        <v>167</v>
      </c>
      <c r="D57" s="10" t="n">
        <v>11.44</v>
      </c>
      <c r="E57" s="15" t="s">
        <v>738</v>
      </c>
    </row>
    <row r="58" customFormat="false" ht="13.8" hidden="false" customHeight="false" outlineLevel="0" collapsed="false">
      <c r="A58" s="15"/>
      <c r="B58" s="4"/>
      <c r="C58" s="9" t="s">
        <v>170</v>
      </c>
      <c r="D58" s="10" t="n">
        <v>410.41</v>
      </c>
      <c r="E58" s="16" t="s">
        <v>214</v>
      </c>
    </row>
    <row r="59" customFormat="false" ht="13.8" hidden="false" customHeight="false" outlineLevel="0" collapsed="false">
      <c r="A59" s="15"/>
      <c r="B59" s="4"/>
      <c r="C59" s="9" t="s">
        <v>170</v>
      </c>
      <c r="D59" s="10" t="n">
        <v>425</v>
      </c>
      <c r="E59" s="16" t="s">
        <v>530</v>
      </c>
    </row>
    <row r="60" customFormat="false" ht="13.8" hidden="false" customHeight="false" outlineLevel="0" collapsed="false">
      <c r="A60" s="15"/>
      <c r="B60" s="4"/>
      <c r="C60" s="9" t="s">
        <v>184</v>
      </c>
      <c r="D60" s="10" t="n">
        <v>107.32</v>
      </c>
      <c r="E60" s="15" t="s">
        <v>736</v>
      </c>
    </row>
    <row r="61" customFormat="false" ht="13.8" hidden="false" customHeight="false" outlineLevel="0" collapsed="false">
      <c r="A61" s="15"/>
      <c r="B61" s="4"/>
      <c r="C61" s="9" t="s">
        <v>184</v>
      </c>
      <c r="D61" s="10" t="n">
        <v>22.58</v>
      </c>
      <c r="E61" s="15" t="s">
        <v>739</v>
      </c>
    </row>
    <row r="62" customFormat="false" ht="13.8" hidden="false" customHeight="false" outlineLevel="0" collapsed="false">
      <c r="A62" s="15"/>
      <c r="B62" s="4"/>
      <c r="C62" s="9" t="s">
        <v>184</v>
      </c>
      <c r="D62" s="10" t="n">
        <v>11.39</v>
      </c>
      <c r="E62" s="15" t="s">
        <v>740</v>
      </c>
    </row>
    <row r="63" customFormat="false" ht="13.8" hidden="false" customHeight="false" outlineLevel="0" collapsed="false">
      <c r="A63" s="15"/>
      <c r="B63" s="4"/>
      <c r="C63" s="9" t="s">
        <v>184</v>
      </c>
      <c r="D63" s="10" t="n">
        <v>55.37</v>
      </c>
      <c r="E63" s="15" t="s">
        <v>741</v>
      </c>
    </row>
    <row r="64" customFormat="false" ht="13.8" hidden="false" customHeight="false" outlineLevel="0" collapsed="false">
      <c r="A64" s="15"/>
      <c r="B64" s="4"/>
      <c r="C64" s="9" t="s">
        <v>184</v>
      </c>
      <c r="D64" s="10" t="n">
        <v>3.32</v>
      </c>
      <c r="E64" s="16" t="s">
        <v>731</v>
      </c>
    </row>
    <row r="65" customFormat="false" ht="13.8" hidden="false" customHeight="false" outlineLevel="0" collapsed="false">
      <c r="A65" s="15"/>
      <c r="B65" s="4"/>
      <c r="C65" s="9" t="s">
        <v>184</v>
      </c>
      <c r="D65" s="10" t="n">
        <v>134.73</v>
      </c>
      <c r="E65" s="16" t="s">
        <v>742</v>
      </c>
    </row>
    <row r="66" customFormat="false" ht="13.8" hidden="false" customHeight="false" outlineLevel="0" collapsed="false">
      <c r="A66" s="15"/>
      <c r="B66" s="4"/>
      <c r="C66" s="9" t="s">
        <v>184</v>
      </c>
      <c r="D66" s="10" t="n">
        <v>7021</v>
      </c>
      <c r="E66" s="16" t="s">
        <v>743</v>
      </c>
    </row>
    <row r="67" customFormat="false" ht="13.8" hidden="false" customHeight="false" outlineLevel="0" collapsed="false">
      <c r="A67" s="15"/>
      <c r="B67" s="4"/>
      <c r="C67" s="9" t="s">
        <v>184</v>
      </c>
      <c r="D67" s="10" t="n">
        <v>22656.36</v>
      </c>
      <c r="E67" s="16" t="s">
        <v>97</v>
      </c>
    </row>
    <row r="68" customFormat="false" ht="13.8" hidden="false" customHeight="false" outlineLevel="0" collapsed="false">
      <c r="A68" s="15"/>
      <c r="B68" s="4"/>
      <c r="C68" s="9" t="s">
        <v>184</v>
      </c>
      <c r="D68" s="10" t="n">
        <v>139.36</v>
      </c>
      <c r="E68" s="16" t="s">
        <v>744</v>
      </c>
    </row>
    <row r="69" customFormat="false" ht="13.8" hidden="false" customHeight="false" outlineLevel="0" collapsed="false">
      <c r="A69" s="15"/>
      <c r="B69" s="15"/>
      <c r="C69" s="9" t="s">
        <v>184</v>
      </c>
      <c r="D69" s="10" t="n">
        <v>1904</v>
      </c>
      <c r="E69" s="16" t="s">
        <v>745</v>
      </c>
    </row>
    <row r="70" customFormat="false" ht="13.8" hidden="false" customHeight="false" outlineLevel="0" collapsed="false">
      <c r="A70" s="15"/>
      <c r="B70" s="15"/>
      <c r="C70" s="9" t="s">
        <v>114</v>
      </c>
      <c r="D70" s="10" t="n">
        <v>22000</v>
      </c>
      <c r="E70" s="16" t="s">
        <v>746</v>
      </c>
    </row>
    <row r="71" customFormat="false" ht="13.8" hidden="false" customHeight="false" outlineLevel="0" collapsed="false">
      <c r="A71" s="4" t="s">
        <v>119</v>
      </c>
      <c r="B71" s="4"/>
      <c r="C71" s="9"/>
      <c r="D71" s="13" t="n">
        <f aca="false">SUM(D46:D70)</f>
        <v>55636.64</v>
      </c>
      <c r="E71" s="16"/>
    </row>
    <row r="72" customFormat="false" ht="13.8" hidden="false" customHeight="false" outlineLevel="0" collapsed="false">
      <c r="A72" s="45" t="s">
        <v>230</v>
      </c>
      <c r="B72" s="4"/>
      <c r="C72" s="0" t="n">
        <v>4</v>
      </c>
      <c r="D72" s="86" t="n">
        <v>16939.65</v>
      </c>
      <c r="E72" s="16" t="s">
        <v>747</v>
      </c>
    </row>
    <row r="73" customFormat="false" ht="13.8" hidden="false" customHeight="false" outlineLevel="0" collapsed="false">
      <c r="A73" s="45"/>
      <c r="B73" s="4"/>
      <c r="C73" s="0" t="n">
        <v>4</v>
      </c>
      <c r="D73" s="17" t="n">
        <v>11306.9</v>
      </c>
      <c r="E73" s="16" t="s">
        <v>748</v>
      </c>
    </row>
    <row r="74" customFormat="false" ht="13.8" hidden="false" customHeight="false" outlineLevel="0" collapsed="false">
      <c r="A74" s="4" t="s">
        <v>232</v>
      </c>
      <c r="B74" s="4"/>
      <c r="C74" s="9"/>
      <c r="D74" s="13" t="n">
        <f aca="false">SUM(D72:D73)</f>
        <v>28246.55</v>
      </c>
      <c r="E74" s="16"/>
    </row>
    <row r="75" customFormat="false" ht="13.8" hidden="false" customHeight="false" outlineLevel="0" collapsed="false">
      <c r="A75" s="15" t="s">
        <v>120</v>
      </c>
      <c r="B75" s="15"/>
      <c r="C75" s="9" t="s">
        <v>383</v>
      </c>
      <c r="D75" s="10" t="n">
        <v>384.87</v>
      </c>
      <c r="E75" s="15" t="s">
        <v>307</v>
      </c>
    </row>
    <row r="76" customFormat="false" ht="13.8" hidden="false" customHeight="false" outlineLevel="0" collapsed="false">
      <c r="A76" s="15"/>
      <c r="B76" s="15"/>
      <c r="C76" s="9" t="s">
        <v>383</v>
      </c>
      <c r="D76" s="10" t="n">
        <v>782.66</v>
      </c>
      <c r="E76" s="15" t="s">
        <v>307</v>
      </c>
    </row>
    <row r="77" customFormat="false" ht="13.8" hidden="false" customHeight="false" outlineLevel="0" collapsed="false">
      <c r="A77" s="15"/>
      <c r="B77" s="15"/>
      <c r="C77" s="9" t="s">
        <v>165</v>
      </c>
      <c r="D77" s="10" t="n">
        <v>118.55</v>
      </c>
      <c r="E77" s="15" t="s">
        <v>307</v>
      </c>
    </row>
    <row r="78" customFormat="false" ht="13.8" hidden="false" customHeight="false" outlineLevel="0" collapsed="false">
      <c r="A78" s="15"/>
      <c r="B78" s="15"/>
      <c r="C78" s="9" t="s">
        <v>167</v>
      </c>
      <c r="D78" s="10" t="n">
        <v>415.99</v>
      </c>
      <c r="E78" s="15" t="s">
        <v>307</v>
      </c>
    </row>
    <row r="79" customFormat="false" ht="13.8" hidden="false" customHeight="false" outlineLevel="0" collapsed="false">
      <c r="A79" s="15"/>
      <c r="B79" s="15"/>
      <c r="C79" s="9" t="s">
        <v>167</v>
      </c>
      <c r="D79" s="10" t="n">
        <v>436.58</v>
      </c>
      <c r="E79" s="15" t="s">
        <v>307</v>
      </c>
    </row>
    <row r="80" customFormat="false" ht="13.8" hidden="false" customHeight="false" outlineLevel="0" collapsed="false">
      <c r="A80" s="15"/>
      <c r="B80" s="15"/>
      <c r="C80" s="9" t="s">
        <v>170</v>
      </c>
      <c r="D80" s="10" t="n">
        <v>340.87</v>
      </c>
      <c r="E80" s="15" t="s">
        <v>307</v>
      </c>
    </row>
    <row r="81" customFormat="false" ht="13.8" hidden="false" customHeight="false" outlineLevel="0" collapsed="false">
      <c r="A81" s="15"/>
      <c r="B81" s="15"/>
      <c r="C81" s="9" t="s">
        <v>170</v>
      </c>
      <c r="D81" s="10" t="n">
        <v>459</v>
      </c>
      <c r="E81" s="15" t="s">
        <v>307</v>
      </c>
    </row>
    <row r="82" customFormat="false" ht="13.8" hidden="false" customHeight="false" outlineLevel="0" collapsed="false">
      <c r="A82" s="15"/>
      <c r="B82" s="15"/>
      <c r="C82" s="9" t="s">
        <v>170</v>
      </c>
      <c r="D82" s="10" t="n">
        <v>166.3</v>
      </c>
      <c r="E82" s="15" t="s">
        <v>307</v>
      </c>
    </row>
    <row r="83" customFormat="false" ht="13.8" hidden="false" customHeight="false" outlineLevel="0" collapsed="false">
      <c r="A83" s="15"/>
      <c r="B83" s="15"/>
      <c r="C83" s="9" t="s">
        <v>19</v>
      </c>
      <c r="D83" s="10" t="n">
        <v>334.35</v>
      </c>
      <c r="E83" s="15" t="s">
        <v>307</v>
      </c>
    </row>
    <row r="84" customFormat="false" ht="13.8" hidden="false" customHeight="false" outlineLevel="0" collapsed="false">
      <c r="A84" s="4" t="s">
        <v>124</v>
      </c>
      <c r="B84" s="4"/>
      <c r="C84" s="12"/>
      <c r="D84" s="13" t="n">
        <f aca="false">SUM(D75:D83)</f>
        <v>3439.17</v>
      </c>
      <c r="E84" s="4"/>
    </row>
    <row r="85" customFormat="false" ht="13.8" hidden="false" customHeight="false" outlineLevel="0" collapsed="false">
      <c r="A85" s="11" t="n">
        <v>20.13</v>
      </c>
      <c r="B85" s="15"/>
      <c r="C85" s="9" t="s">
        <v>252</v>
      </c>
      <c r="D85" s="10" t="n">
        <v>700</v>
      </c>
      <c r="E85" s="15" t="s">
        <v>476</v>
      </c>
    </row>
    <row r="86" s="2" customFormat="true" ht="13.8" hidden="false" customHeight="false" outlineLevel="0" collapsed="false">
      <c r="A86" s="27" t="s">
        <v>477</v>
      </c>
      <c r="B86" s="4"/>
      <c r="C86" s="12"/>
      <c r="D86" s="13" t="n">
        <f aca="false">SUM(D85)</f>
        <v>700</v>
      </c>
      <c r="E86" s="4"/>
    </row>
    <row r="87" customFormat="false" ht="13.8" hidden="false" customHeight="false" outlineLevel="0" collapsed="false">
      <c r="A87" s="15" t="s">
        <v>125</v>
      </c>
      <c r="B87" s="15"/>
      <c r="C87" s="9"/>
      <c r="D87" s="10" t="n">
        <v>515.39</v>
      </c>
      <c r="E87" s="15" t="s">
        <v>234</v>
      </c>
    </row>
    <row r="88" customFormat="false" ht="13.8" hidden="false" customHeight="false" outlineLevel="0" collapsed="false">
      <c r="A88" s="4" t="s">
        <v>127</v>
      </c>
      <c r="B88" s="4"/>
      <c r="C88" s="12"/>
      <c r="D88" s="13" t="n">
        <f aca="false">SUM(D87)</f>
        <v>515.39</v>
      </c>
      <c r="E88" s="4"/>
    </row>
    <row r="89" customFormat="false" ht="13.8" hidden="false" customHeight="false" outlineLevel="0" collapsed="false">
      <c r="A89" s="11" t="n">
        <v>20.25</v>
      </c>
      <c r="B89" s="15"/>
      <c r="C89" s="9" t="s">
        <v>383</v>
      </c>
      <c r="D89" s="10" t="n">
        <v>3000</v>
      </c>
      <c r="E89" s="16" t="s">
        <v>749</v>
      </c>
    </row>
    <row r="90" customFormat="false" ht="13.8" hidden="false" customHeight="false" outlineLevel="0" collapsed="false">
      <c r="A90" s="11"/>
      <c r="B90" s="15"/>
      <c r="C90" s="9" t="s">
        <v>96</v>
      </c>
      <c r="D90" s="10" t="n">
        <v>2300.69</v>
      </c>
      <c r="E90" s="16" t="s">
        <v>750</v>
      </c>
    </row>
    <row r="91" customFormat="false" ht="13.8" hidden="false" customHeight="false" outlineLevel="0" collapsed="false">
      <c r="A91" s="11"/>
      <c r="B91" s="15"/>
      <c r="C91" s="9" t="s">
        <v>170</v>
      </c>
      <c r="D91" s="10" t="n">
        <v>8638.41</v>
      </c>
      <c r="E91" s="16" t="s">
        <v>751</v>
      </c>
    </row>
    <row r="92" customFormat="false" ht="13.8" hidden="false" customHeight="false" outlineLevel="0" collapsed="false">
      <c r="A92" s="11"/>
      <c r="B92" s="15"/>
      <c r="C92" s="9" t="s">
        <v>19</v>
      </c>
      <c r="D92" s="10" t="n">
        <v>6206</v>
      </c>
      <c r="E92" s="16" t="s">
        <v>752</v>
      </c>
    </row>
    <row r="93" customFormat="false" ht="13.8" hidden="false" customHeight="false" outlineLevel="0" collapsed="false">
      <c r="A93" s="11"/>
      <c r="B93" s="15"/>
      <c r="C93" s="9" t="s">
        <v>173</v>
      </c>
      <c r="D93" s="10" t="n">
        <v>3233</v>
      </c>
      <c r="E93" s="16" t="s">
        <v>753</v>
      </c>
    </row>
    <row r="94" customFormat="false" ht="13.8" hidden="false" customHeight="false" outlineLevel="0" collapsed="false">
      <c r="A94" s="11"/>
      <c r="B94" s="15"/>
      <c r="C94" s="9" t="s">
        <v>173</v>
      </c>
      <c r="D94" s="10" t="n">
        <v>6639.5</v>
      </c>
      <c r="E94" s="16" t="s">
        <v>754</v>
      </c>
    </row>
    <row r="95" customFormat="false" ht="13.8" hidden="false" customHeight="false" outlineLevel="0" collapsed="false">
      <c r="A95" s="4" t="s">
        <v>131</v>
      </c>
      <c r="B95" s="4"/>
      <c r="C95" s="12"/>
      <c r="D95" s="13" t="n">
        <f aca="false">SUM(D89:D94)</f>
        <v>30017.6</v>
      </c>
      <c r="E95" s="4"/>
    </row>
    <row r="96" customFormat="false" ht="13.8" hidden="false" customHeight="false" outlineLevel="0" collapsed="false">
      <c r="A96" s="15" t="s">
        <v>243</v>
      </c>
      <c r="B96" s="15"/>
      <c r="C96" s="9" t="s">
        <v>252</v>
      </c>
      <c r="D96" s="10" t="n">
        <v>2386.68</v>
      </c>
      <c r="E96" s="15" t="s">
        <v>755</v>
      </c>
    </row>
    <row r="97" customFormat="false" ht="13.8" hidden="false" customHeight="false" outlineLevel="0" collapsed="false">
      <c r="A97" s="4" t="s">
        <v>245</v>
      </c>
      <c r="B97" s="4"/>
      <c r="C97" s="12"/>
      <c r="D97" s="13" t="n">
        <f aca="false">SUM(D96:D96)</f>
        <v>2386.68</v>
      </c>
      <c r="E97" s="4"/>
    </row>
    <row r="98" customFormat="false" ht="13.8" hidden="false" customHeight="false" outlineLevel="0" collapsed="false">
      <c r="A98" s="15" t="s">
        <v>132</v>
      </c>
      <c r="B98" s="15"/>
      <c r="C98" s="9" t="s">
        <v>167</v>
      </c>
      <c r="D98" s="10" t="n">
        <v>273.51</v>
      </c>
      <c r="E98" s="16" t="s">
        <v>756</v>
      </c>
    </row>
    <row r="99" customFormat="false" ht="13.8" hidden="false" customHeight="false" outlineLevel="0" collapsed="false">
      <c r="A99" s="4" t="s">
        <v>134</v>
      </c>
      <c r="B99" s="4"/>
      <c r="C99" s="12"/>
      <c r="D99" s="13" t="n">
        <f aca="false">SUM(D98:D98)</f>
        <v>273.51</v>
      </c>
      <c r="E99" s="4"/>
    </row>
    <row r="100" customFormat="false" ht="13.8" hidden="false" customHeight="false" outlineLevel="0" collapsed="false">
      <c r="A100" s="15" t="s">
        <v>135</v>
      </c>
      <c r="B100" s="15"/>
      <c r="C100" s="9" t="s">
        <v>383</v>
      </c>
      <c r="D100" s="10" t="n">
        <v>10000</v>
      </c>
      <c r="E100" s="16" t="s">
        <v>757</v>
      </c>
    </row>
    <row r="101" customFormat="false" ht="13.8" hidden="false" customHeight="false" outlineLevel="0" collapsed="false">
      <c r="A101" s="15"/>
      <c r="B101" s="15"/>
      <c r="C101" s="9" t="s">
        <v>167</v>
      </c>
      <c r="D101" s="10" t="n">
        <v>113.05</v>
      </c>
      <c r="E101" s="16" t="s">
        <v>758</v>
      </c>
    </row>
    <row r="102" customFormat="false" ht="13.8" hidden="false" customHeight="false" outlineLevel="0" collapsed="false">
      <c r="A102" s="4" t="s">
        <v>141</v>
      </c>
      <c r="B102" s="4"/>
      <c r="C102" s="12"/>
      <c r="D102" s="13" t="n">
        <f aca="false">SUM(D100:D101)</f>
        <v>10113.05</v>
      </c>
      <c r="E102" s="4"/>
    </row>
    <row r="103" customFormat="false" ht="13.8" hidden="false" customHeight="false" outlineLevel="0" collapsed="false">
      <c r="A103" s="11" t="n">
        <v>59.17</v>
      </c>
      <c r="B103" s="4"/>
      <c r="C103" s="9" t="s">
        <v>589</v>
      </c>
      <c r="D103" s="10" t="n">
        <v>6046.93</v>
      </c>
      <c r="E103" s="15" t="s">
        <v>494</v>
      </c>
    </row>
    <row r="104" customFormat="false" ht="13.8" hidden="false" customHeight="false" outlineLevel="0" collapsed="false">
      <c r="A104" s="11"/>
      <c r="B104" s="4"/>
      <c r="C104" s="9" t="s">
        <v>589</v>
      </c>
      <c r="D104" s="10" t="n">
        <v>3010.53</v>
      </c>
      <c r="E104" s="15" t="s">
        <v>494</v>
      </c>
    </row>
    <row r="105" customFormat="false" ht="13.8" hidden="false" customHeight="false" outlineLevel="0" collapsed="false">
      <c r="B105" s="15"/>
      <c r="C105" s="9" t="s">
        <v>589</v>
      </c>
      <c r="D105" s="10" t="n">
        <v>3665.49</v>
      </c>
      <c r="E105" s="15" t="s">
        <v>494</v>
      </c>
    </row>
    <row r="106" customFormat="false" ht="13.8" hidden="false" customHeight="false" outlineLevel="0" collapsed="false">
      <c r="A106" s="11"/>
      <c r="B106" s="15"/>
      <c r="C106" s="9" t="s">
        <v>589</v>
      </c>
      <c r="D106" s="10" t="n">
        <v>2889.89</v>
      </c>
      <c r="E106" s="15" t="s">
        <v>494</v>
      </c>
    </row>
    <row r="107" customFormat="false" ht="13.8" hidden="false" customHeight="false" outlineLevel="0" collapsed="false">
      <c r="A107" s="11"/>
      <c r="B107" s="15"/>
      <c r="C107" s="9" t="s">
        <v>589</v>
      </c>
      <c r="D107" s="10" t="n">
        <v>2782.09</v>
      </c>
      <c r="E107" s="15" t="s">
        <v>494</v>
      </c>
    </row>
    <row r="108" customFormat="false" ht="13.8" hidden="false" customHeight="false" outlineLevel="0" collapsed="false">
      <c r="A108" s="11"/>
      <c r="B108" s="15"/>
      <c r="C108" s="9" t="s">
        <v>589</v>
      </c>
      <c r="D108" s="10" t="n">
        <v>5576.27</v>
      </c>
      <c r="E108" s="15" t="s">
        <v>494</v>
      </c>
    </row>
    <row r="109" customFormat="false" ht="13.8" hidden="false" customHeight="false" outlineLevel="0" collapsed="false">
      <c r="A109" s="11"/>
      <c r="B109" s="15"/>
      <c r="C109" s="9" t="s">
        <v>589</v>
      </c>
      <c r="D109" s="10" t="n">
        <v>15619.7</v>
      </c>
      <c r="E109" s="15" t="s">
        <v>494</v>
      </c>
    </row>
    <row r="110" customFormat="false" ht="13.8" hidden="false" customHeight="false" outlineLevel="0" collapsed="false">
      <c r="A110" s="11"/>
      <c r="B110" s="15"/>
      <c r="C110" s="9" t="s">
        <v>589</v>
      </c>
      <c r="D110" s="10" t="n">
        <v>2732.32</v>
      </c>
      <c r="E110" s="15" t="s">
        <v>494</v>
      </c>
    </row>
    <row r="111" customFormat="false" ht="13.8" hidden="false" customHeight="false" outlineLevel="0" collapsed="false">
      <c r="A111" s="11"/>
      <c r="B111" s="15"/>
      <c r="C111" s="9" t="s">
        <v>589</v>
      </c>
      <c r="D111" s="10" t="n">
        <v>2863.21</v>
      </c>
      <c r="E111" s="15" t="s">
        <v>494</v>
      </c>
    </row>
    <row r="112" customFormat="false" ht="13.8" hidden="false" customHeight="false" outlineLevel="0" collapsed="false">
      <c r="A112" s="11"/>
      <c r="B112" s="15"/>
      <c r="C112" s="9" t="s">
        <v>589</v>
      </c>
      <c r="D112" s="10" t="n">
        <v>6410.25</v>
      </c>
      <c r="E112" s="15" t="s">
        <v>494</v>
      </c>
    </row>
    <row r="113" customFormat="false" ht="13.8" hidden="false" customHeight="false" outlineLevel="0" collapsed="false">
      <c r="A113" s="11"/>
      <c r="B113" s="15"/>
      <c r="C113" s="9" t="s">
        <v>589</v>
      </c>
      <c r="D113" s="10" t="n">
        <v>3749.1</v>
      </c>
      <c r="E113" s="15" t="s">
        <v>494</v>
      </c>
    </row>
    <row r="114" customFormat="false" ht="13.8" hidden="false" customHeight="false" outlineLevel="0" collapsed="false">
      <c r="A114" s="11"/>
      <c r="B114" s="15"/>
      <c r="C114" s="9" t="s">
        <v>589</v>
      </c>
      <c r="D114" s="10" t="n">
        <v>4270.18</v>
      </c>
      <c r="E114" s="15" t="s">
        <v>494</v>
      </c>
    </row>
    <row r="115" customFormat="false" ht="13.8" hidden="false" customHeight="false" outlineLevel="0" collapsed="false">
      <c r="A115" s="11"/>
      <c r="B115" s="15"/>
      <c r="C115" s="9" t="s">
        <v>589</v>
      </c>
      <c r="D115" s="10" t="n">
        <v>1697.12</v>
      </c>
      <c r="E115" s="15" t="s">
        <v>494</v>
      </c>
    </row>
    <row r="116" customFormat="false" ht="13.8" hidden="false" customHeight="false" outlineLevel="0" collapsed="false">
      <c r="A116" s="11"/>
      <c r="B116" s="15"/>
      <c r="C116" s="9" t="s">
        <v>589</v>
      </c>
      <c r="D116" s="10" t="n">
        <v>4369.72</v>
      </c>
      <c r="E116" s="15" t="s">
        <v>494</v>
      </c>
    </row>
    <row r="117" customFormat="false" ht="13.8" hidden="false" customHeight="false" outlineLevel="0" collapsed="false">
      <c r="A117" s="11"/>
      <c r="B117" s="15"/>
      <c r="C117" s="9" t="s">
        <v>589</v>
      </c>
      <c r="D117" s="10" t="n">
        <v>15500</v>
      </c>
      <c r="E117" s="15" t="s">
        <v>494</v>
      </c>
    </row>
    <row r="118" customFormat="false" ht="13.8" hidden="false" customHeight="false" outlineLevel="0" collapsed="false">
      <c r="A118" s="11"/>
      <c r="B118" s="15"/>
      <c r="C118" s="9" t="s">
        <v>589</v>
      </c>
      <c r="D118" s="10" t="n">
        <v>3100</v>
      </c>
      <c r="E118" s="15" t="s">
        <v>494</v>
      </c>
    </row>
    <row r="119" customFormat="false" ht="13.8" hidden="false" customHeight="false" outlineLevel="0" collapsed="false">
      <c r="A119" s="11"/>
      <c r="B119" s="15"/>
      <c r="C119" s="9" t="s">
        <v>589</v>
      </c>
      <c r="D119" s="10" t="n">
        <v>15500</v>
      </c>
      <c r="E119" s="15" t="s">
        <v>494</v>
      </c>
    </row>
    <row r="120" customFormat="false" ht="13.8" hidden="false" customHeight="false" outlineLevel="0" collapsed="false">
      <c r="A120" s="11"/>
      <c r="B120" s="15"/>
      <c r="C120" s="9" t="s">
        <v>589</v>
      </c>
      <c r="D120" s="10" t="n">
        <v>3100</v>
      </c>
      <c r="E120" s="15" t="s">
        <v>494</v>
      </c>
    </row>
    <row r="121" customFormat="false" ht="13.8" hidden="false" customHeight="false" outlineLevel="0" collapsed="false">
      <c r="A121" s="11"/>
      <c r="B121" s="15"/>
      <c r="C121" s="9" t="s">
        <v>589</v>
      </c>
      <c r="D121" s="10" t="n">
        <v>31000</v>
      </c>
      <c r="E121" s="15" t="s">
        <v>494</v>
      </c>
    </row>
    <row r="122" customFormat="false" ht="13.8" hidden="false" customHeight="false" outlineLevel="0" collapsed="false">
      <c r="A122" s="11"/>
      <c r="B122" s="15"/>
      <c r="C122" s="9" t="s">
        <v>589</v>
      </c>
      <c r="D122" s="10" t="n">
        <v>3100</v>
      </c>
      <c r="E122" s="15" t="s">
        <v>494</v>
      </c>
    </row>
    <row r="123" customFormat="false" ht="13.8" hidden="false" customHeight="false" outlineLevel="0" collapsed="false">
      <c r="A123" s="11"/>
      <c r="B123" s="15"/>
      <c r="C123" s="9" t="s">
        <v>589</v>
      </c>
      <c r="D123" s="10" t="n">
        <v>3100</v>
      </c>
      <c r="E123" s="15" t="s">
        <v>494</v>
      </c>
    </row>
    <row r="124" customFormat="false" ht="13.8" hidden="false" customHeight="false" outlineLevel="0" collapsed="false">
      <c r="A124" s="11"/>
      <c r="B124" s="15"/>
      <c r="C124" s="9" t="s">
        <v>589</v>
      </c>
      <c r="D124" s="10" t="n">
        <v>31000</v>
      </c>
      <c r="E124" s="15" t="s">
        <v>494</v>
      </c>
    </row>
    <row r="125" customFormat="false" ht="13.8" hidden="false" customHeight="false" outlineLevel="0" collapsed="false">
      <c r="A125" s="11"/>
      <c r="B125" s="15"/>
      <c r="C125" s="9" t="s">
        <v>589</v>
      </c>
      <c r="D125" s="10" t="n">
        <v>15500</v>
      </c>
      <c r="E125" s="15" t="s">
        <v>494</v>
      </c>
    </row>
    <row r="126" customFormat="false" ht="13.8" hidden="false" customHeight="false" outlineLevel="0" collapsed="false">
      <c r="A126" s="11"/>
      <c r="B126" s="15"/>
      <c r="C126" s="9" t="s">
        <v>589</v>
      </c>
      <c r="D126" s="10" t="n">
        <v>0.1</v>
      </c>
      <c r="E126" s="15" t="s">
        <v>494</v>
      </c>
    </row>
    <row r="127" customFormat="false" ht="13.8" hidden="false" customHeight="false" outlineLevel="0" collapsed="false">
      <c r="A127" s="11"/>
      <c r="B127" s="15"/>
      <c r="C127" s="9" t="s">
        <v>383</v>
      </c>
      <c r="D127" s="10" t="n">
        <v>5253.37</v>
      </c>
      <c r="E127" s="15" t="s">
        <v>20</v>
      </c>
    </row>
    <row r="128" customFormat="false" ht="13.8" hidden="false" customHeight="false" outlineLevel="0" collapsed="false">
      <c r="A128" s="11"/>
      <c r="B128" s="15"/>
      <c r="C128" s="9" t="s">
        <v>170</v>
      </c>
      <c r="D128" s="10" t="n">
        <v>164007.59</v>
      </c>
      <c r="E128" s="15" t="s">
        <v>494</v>
      </c>
    </row>
    <row r="129" customFormat="false" ht="13.8" hidden="false" customHeight="false" outlineLevel="0" collapsed="false">
      <c r="A129" s="11"/>
      <c r="B129" s="15"/>
      <c r="C129" s="9" t="s">
        <v>173</v>
      </c>
      <c r="D129" s="10" t="n">
        <v>6043.53</v>
      </c>
      <c r="E129" s="15" t="s">
        <v>20</v>
      </c>
    </row>
    <row r="130" customFormat="false" ht="13.8" hidden="false" customHeight="false" outlineLevel="0" collapsed="false">
      <c r="A130" s="27" t="s">
        <v>151</v>
      </c>
      <c r="B130" s="4"/>
      <c r="C130" s="12"/>
      <c r="D130" s="13" t="n">
        <f aca="false">SUM(D103:D129)</f>
        <v>361887.39</v>
      </c>
      <c r="E130" s="15"/>
    </row>
    <row r="131" customFormat="false" ht="13.8" hidden="false" customHeight="false" outlineLevel="0" collapsed="false">
      <c r="A131" s="28" t="s">
        <v>152</v>
      </c>
      <c r="B131" s="15"/>
      <c r="C131" s="9" t="s">
        <v>96</v>
      </c>
      <c r="D131" s="10" t="n">
        <v>7622</v>
      </c>
      <c r="E131" s="15" t="s">
        <v>564</v>
      </c>
    </row>
    <row r="132" customFormat="false" ht="13.8" hidden="false" customHeight="false" outlineLevel="0" collapsed="false">
      <c r="A132" s="29" t="s">
        <v>154</v>
      </c>
      <c r="B132" s="15"/>
      <c r="C132" s="9"/>
      <c r="D132" s="13" t="n">
        <f aca="false">SUM(D131)</f>
        <v>7622</v>
      </c>
      <c r="E132" s="15"/>
    </row>
    <row r="133" customFormat="false" ht="13.8" hidden="false" customHeight="false" outlineLevel="0" collapsed="false">
      <c r="A133" s="28" t="n">
        <v>65.01</v>
      </c>
      <c r="B133" s="15"/>
      <c r="C133" s="9"/>
      <c r="D133" s="10" t="n">
        <v>6143096.28</v>
      </c>
      <c r="E133" s="15" t="s">
        <v>498</v>
      </c>
    </row>
    <row r="134" customFormat="false" ht="13.8" hidden="false" customHeight="false" outlineLevel="0" collapsed="false">
      <c r="A134" s="29" t="s">
        <v>156</v>
      </c>
      <c r="B134" s="15"/>
      <c r="C134" s="9"/>
      <c r="D134" s="13" t="n">
        <f aca="false">SUM(D133)</f>
        <v>6143096.28</v>
      </c>
      <c r="E134" s="15"/>
    </row>
    <row r="135" customFormat="false" ht="13.8" hidden="false" customHeight="false" outlineLevel="0" collapsed="false">
      <c r="A135" s="28" t="s">
        <v>157</v>
      </c>
      <c r="B135" s="15"/>
      <c r="C135" s="9"/>
      <c r="D135" s="10" t="n">
        <v>13608833</v>
      </c>
      <c r="E135" s="16"/>
    </row>
    <row r="136" customFormat="false" ht="13.8" hidden="false" customHeight="false" outlineLevel="0" collapsed="false">
      <c r="A136" s="29" t="s">
        <v>160</v>
      </c>
      <c r="B136" s="4"/>
      <c r="C136" s="12"/>
      <c r="D136" s="13" t="n">
        <f aca="false">SUM(D135:D135)</f>
        <v>13608833</v>
      </c>
      <c r="E136" s="4"/>
    </row>
    <row r="137" customFormat="false" ht="13.8" hidden="false" customHeight="false" outlineLevel="0" collapsed="false">
      <c r="A137" s="29"/>
      <c r="B137" s="4"/>
      <c r="C137" s="12"/>
      <c r="D137" s="13"/>
      <c r="E137" s="4"/>
    </row>
    <row r="138" customFormat="false" ht="13.8" hidden="false" customHeight="false" outlineLevel="0" collapsed="false">
      <c r="A138" s="28" t="s">
        <v>759</v>
      </c>
      <c r="B138" s="15"/>
      <c r="C138" s="9" t="s">
        <v>252</v>
      </c>
      <c r="D138" s="10" t="n">
        <v>78781.33</v>
      </c>
      <c r="E138" s="15"/>
    </row>
    <row r="139" customFormat="false" ht="13.8" hidden="false" customHeight="false" outlineLevel="0" collapsed="false">
      <c r="A139" s="29" t="s">
        <v>760</v>
      </c>
      <c r="B139" s="4"/>
      <c r="C139" s="12"/>
      <c r="D139" s="13" t="n">
        <f aca="false">SUM(D138)</f>
        <v>78781.33</v>
      </c>
      <c r="E139" s="4"/>
    </row>
    <row r="140" customFormat="false" ht="13.8" hidden="false" customHeight="false" outlineLevel="0" collapsed="false">
      <c r="A140" s="29"/>
      <c r="B140" s="4"/>
      <c r="C140" s="12"/>
      <c r="D140" s="13"/>
      <c r="E140" s="4"/>
    </row>
    <row r="141" s="2" customFormat="true" ht="13.8" hidden="false" customHeight="false" outlineLevel="0" collapsed="false">
      <c r="A141" s="2" t="s">
        <v>53</v>
      </c>
      <c r="D141" s="3" t="n">
        <f aca="false">SUM(D13+D15+D18+D20+D23+D32+D45+D71+D74+D84+D86+D88+D95+D97+D99+D102+D130+D132+D134+D136+D139)</f>
        <v>20428441.3</v>
      </c>
    </row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RowHeight="15" zeroHeight="false" outlineLevelRow="0" outlineLevelCol="0"/>
  <cols>
    <col collapsed="false" customWidth="true" hidden="false" outlineLevel="0" max="1" min="1" style="0" width="22.09"/>
    <col collapsed="false" customWidth="true" hidden="false" outlineLevel="0" max="2" min="2" style="0" width="14.43"/>
    <col collapsed="false" customWidth="true" hidden="false" outlineLevel="0" max="3" min="3" style="0" width="8.67"/>
    <col collapsed="false" customWidth="true" hidden="false" outlineLevel="0" max="4" min="4" style="0" width="23.61"/>
    <col collapsed="false" customWidth="true" hidden="false" outlineLevel="0" max="5" min="5" style="0" width="42.86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/>
      <c r="C8" s="5"/>
      <c r="D8" s="6"/>
      <c r="E8" s="5"/>
    </row>
    <row r="9" customFormat="false" ht="13.8" hidden="false" customHeight="false" outlineLevel="0" collapsed="false">
      <c r="A9" s="4"/>
      <c r="B9" s="5" t="s">
        <v>711</v>
      </c>
      <c r="C9" s="5"/>
      <c r="D9" s="6"/>
      <c r="E9" s="5"/>
    </row>
    <row r="10" customFormat="false" ht="13.8" hidden="false" customHeight="false" outlineLevel="0" collapsed="false">
      <c r="A10" s="4"/>
      <c r="B10" s="5"/>
      <c r="C10" s="5"/>
      <c r="D10" s="6"/>
      <c r="E10" s="5"/>
    </row>
    <row r="11" customFormat="false" ht="15" hidden="false" customHeight="false" outlineLevel="0" collapsed="false">
      <c r="A11" s="4" t="s">
        <v>5</v>
      </c>
      <c r="B11" s="5" t="s">
        <v>6</v>
      </c>
      <c r="C11" s="5" t="s">
        <v>7</v>
      </c>
      <c r="D11" s="6" t="s">
        <v>8</v>
      </c>
      <c r="E11" s="5" t="s">
        <v>9</v>
      </c>
    </row>
    <row r="12" customFormat="false" ht="13.8" hidden="false" customHeight="false" outlineLevel="0" collapsed="false">
      <c r="A12" s="7" t="s">
        <v>10</v>
      </c>
      <c r="B12" s="8" t="s">
        <v>761</v>
      </c>
      <c r="C12" s="9"/>
      <c r="D12" s="10"/>
      <c r="E12" s="11"/>
    </row>
    <row r="13" customFormat="false" ht="13.8" hidden="false" customHeight="false" outlineLevel="0" collapsed="false">
      <c r="A13" s="7"/>
      <c r="B13" s="8"/>
      <c r="C13" s="9" t="s">
        <v>167</v>
      </c>
      <c r="D13" s="10" t="n">
        <f aca="false">SUM(242843-5189-1697)</f>
        <v>235957</v>
      </c>
      <c r="E13" s="11" t="s">
        <v>166</v>
      </c>
    </row>
    <row r="14" customFormat="false" ht="13.8" hidden="false" customHeight="false" outlineLevel="0" collapsed="false">
      <c r="A14" s="7"/>
      <c r="B14" s="8"/>
      <c r="C14" s="9" t="s">
        <v>167</v>
      </c>
      <c r="D14" s="10" t="n">
        <v>5653</v>
      </c>
      <c r="E14" s="11" t="s">
        <v>166</v>
      </c>
    </row>
    <row r="15" customFormat="false" ht="13.8" hidden="false" customHeight="false" outlineLevel="0" collapsed="false">
      <c r="A15" s="7"/>
      <c r="B15" s="8"/>
      <c r="C15" s="9" t="s">
        <v>167</v>
      </c>
      <c r="D15" s="10" t="n">
        <v>8566</v>
      </c>
      <c r="E15" s="11" t="s">
        <v>166</v>
      </c>
    </row>
    <row r="16" customFormat="false" ht="13.8" hidden="false" customHeight="false" outlineLevel="0" collapsed="false">
      <c r="A16" s="7"/>
      <c r="B16" s="8"/>
      <c r="C16" s="9" t="s">
        <v>167</v>
      </c>
      <c r="D16" s="10" t="n">
        <v>5549</v>
      </c>
      <c r="E16" s="11" t="s">
        <v>166</v>
      </c>
    </row>
    <row r="17" customFormat="false" ht="13.8" hidden="false" customHeight="false" outlineLevel="0" collapsed="false">
      <c r="A17" s="7"/>
      <c r="B17" s="8"/>
      <c r="C17" s="9" t="s">
        <v>167</v>
      </c>
      <c r="D17" s="10" t="n">
        <v>7236</v>
      </c>
      <c r="E17" s="11" t="s">
        <v>166</v>
      </c>
    </row>
    <row r="18" customFormat="false" ht="13.8" hidden="false" customHeight="false" outlineLevel="0" collapsed="false">
      <c r="A18" s="7"/>
      <c r="B18" s="8"/>
      <c r="C18" s="9" t="s">
        <v>167</v>
      </c>
      <c r="D18" s="10" t="n">
        <v>19508</v>
      </c>
      <c r="E18" s="11" t="s">
        <v>166</v>
      </c>
    </row>
    <row r="19" customFormat="false" ht="13.8" hidden="false" customHeight="false" outlineLevel="0" collapsed="false">
      <c r="A19" s="7"/>
      <c r="B19" s="8"/>
      <c r="C19" s="9" t="s">
        <v>167</v>
      </c>
      <c r="D19" s="10" t="n">
        <f aca="false">SUM(133195-41664)</f>
        <v>91531</v>
      </c>
      <c r="E19" s="11" t="s">
        <v>166</v>
      </c>
    </row>
    <row r="20" customFormat="false" ht="13.8" hidden="false" customHeight="false" outlineLevel="0" collapsed="false">
      <c r="A20" s="7"/>
      <c r="B20" s="8"/>
      <c r="C20" s="9" t="s">
        <v>167</v>
      </c>
      <c r="D20" s="10" t="n">
        <v>54114</v>
      </c>
      <c r="E20" s="11" t="s">
        <v>166</v>
      </c>
    </row>
    <row r="21" customFormat="false" ht="13.8" hidden="false" customHeight="false" outlineLevel="0" collapsed="false">
      <c r="A21" s="7"/>
      <c r="B21" s="8"/>
      <c r="C21" s="9" t="s">
        <v>167</v>
      </c>
      <c r="D21" s="10" t="n">
        <f aca="false">SUM(188445-31404)</f>
        <v>157041</v>
      </c>
      <c r="E21" s="11" t="s">
        <v>166</v>
      </c>
    </row>
    <row r="22" customFormat="false" ht="13.8" hidden="false" customHeight="false" outlineLevel="0" collapsed="false">
      <c r="A22" s="7"/>
      <c r="B22" s="8"/>
      <c r="C22" s="9" t="s">
        <v>96</v>
      </c>
      <c r="D22" s="10" t="n">
        <v>73039</v>
      </c>
      <c r="E22" s="11" t="s">
        <v>762</v>
      </c>
    </row>
    <row r="23" customFormat="false" ht="13.8" hidden="false" customHeight="false" outlineLevel="0" collapsed="false">
      <c r="A23" s="7"/>
      <c r="B23" s="8"/>
      <c r="C23" s="9" t="s">
        <v>96</v>
      </c>
      <c r="D23" s="10" t="n">
        <v>288691</v>
      </c>
      <c r="E23" s="11" t="s">
        <v>763</v>
      </c>
    </row>
    <row r="24" customFormat="false" ht="13.8" hidden="false" customHeight="false" outlineLevel="0" collapsed="false">
      <c r="A24" s="7"/>
      <c r="B24" s="8"/>
      <c r="C24" s="9" t="s">
        <v>96</v>
      </c>
      <c r="D24" s="10" t="n">
        <v>115047</v>
      </c>
      <c r="E24" s="11" t="s">
        <v>764</v>
      </c>
    </row>
    <row r="25" customFormat="false" ht="13.8" hidden="false" customHeight="false" outlineLevel="0" collapsed="false">
      <c r="A25" s="7"/>
      <c r="B25" s="8"/>
      <c r="C25" s="9" t="s">
        <v>40</v>
      </c>
      <c r="D25" s="10" t="n">
        <v>3100</v>
      </c>
      <c r="E25" s="11" t="s">
        <v>765</v>
      </c>
    </row>
    <row r="26" customFormat="false" ht="13.8" hidden="false" customHeight="false" outlineLevel="0" collapsed="false">
      <c r="A26" s="7"/>
      <c r="B26" s="8"/>
      <c r="C26" s="9" t="s">
        <v>173</v>
      </c>
      <c r="D26" s="10" t="n">
        <v>8</v>
      </c>
      <c r="E26" s="11" t="s">
        <v>563</v>
      </c>
    </row>
    <row r="27" customFormat="false" ht="13.8" hidden="false" customHeight="false" outlineLevel="0" collapsed="false">
      <c r="A27" s="7"/>
      <c r="B27" s="8"/>
      <c r="C27" s="9" t="s">
        <v>173</v>
      </c>
      <c r="D27" s="10" t="n">
        <v>395</v>
      </c>
      <c r="E27" s="11" t="s">
        <v>563</v>
      </c>
    </row>
    <row r="28" customFormat="false" ht="13.8" hidden="false" customHeight="false" outlineLevel="0" collapsed="false">
      <c r="A28" s="7"/>
      <c r="B28" s="8"/>
      <c r="C28" s="9" t="s">
        <v>114</v>
      </c>
      <c r="D28" s="10" t="n">
        <v>2587</v>
      </c>
      <c r="E28" s="11" t="s">
        <v>174</v>
      </c>
    </row>
    <row r="29" customFormat="false" ht="13.8" hidden="false" customHeight="false" outlineLevel="0" collapsed="false">
      <c r="A29" s="7"/>
      <c r="B29" s="8"/>
      <c r="C29" s="9" t="s">
        <v>114</v>
      </c>
      <c r="D29" s="10" t="n">
        <v>3600</v>
      </c>
      <c r="E29" s="11" t="s">
        <v>20</v>
      </c>
    </row>
    <row r="30" customFormat="false" ht="13.8" hidden="false" customHeight="false" outlineLevel="0" collapsed="false">
      <c r="A30" s="7"/>
      <c r="B30" s="8"/>
      <c r="C30" s="9" t="s">
        <v>114</v>
      </c>
      <c r="D30" s="10" t="n">
        <v>1760</v>
      </c>
      <c r="E30" s="11" t="s">
        <v>20</v>
      </c>
    </row>
    <row r="31" customFormat="false" ht="13.8" hidden="false" customHeight="false" outlineLevel="0" collapsed="false">
      <c r="A31" s="7"/>
      <c r="B31" s="8"/>
      <c r="C31" s="9" t="s">
        <v>114</v>
      </c>
      <c r="D31" s="10" t="n">
        <v>170</v>
      </c>
      <c r="E31" s="11" t="s">
        <v>20</v>
      </c>
    </row>
    <row r="32" customFormat="false" ht="13.8" hidden="false" customHeight="false" outlineLevel="0" collapsed="false">
      <c r="A32" s="4" t="s">
        <v>24</v>
      </c>
      <c r="B32" s="4"/>
      <c r="C32" s="12"/>
      <c r="D32" s="13" t="n">
        <f aca="false">SUM(D13:D31)</f>
        <v>1073552</v>
      </c>
      <c r="E32" s="14"/>
    </row>
    <row r="33" customFormat="false" ht="13.8" hidden="false" customHeight="false" outlineLevel="0" collapsed="false">
      <c r="A33" s="15" t="s">
        <v>25</v>
      </c>
      <c r="B33" s="15"/>
      <c r="C33" s="9"/>
      <c r="D33" s="10" t="n">
        <v>41664</v>
      </c>
      <c r="E33" s="15" t="s">
        <v>418</v>
      </c>
    </row>
    <row r="34" customFormat="false" ht="13.8" hidden="false" customHeight="false" outlineLevel="0" collapsed="false">
      <c r="A34" s="4" t="s">
        <v>27</v>
      </c>
      <c r="B34" s="4"/>
      <c r="C34" s="12"/>
      <c r="D34" s="13" t="n">
        <f aca="false">SUM(D33)</f>
        <v>41664</v>
      </c>
      <c r="E34" s="4"/>
    </row>
    <row r="35" customFormat="false" ht="13.8" hidden="false" customHeight="false" outlineLevel="0" collapsed="false">
      <c r="A35" s="15" t="s">
        <v>28</v>
      </c>
      <c r="B35" s="15"/>
      <c r="C35" s="9" t="s">
        <v>96</v>
      </c>
      <c r="D35" s="10" t="n">
        <v>1387</v>
      </c>
      <c r="E35" s="16" t="s">
        <v>705</v>
      </c>
    </row>
    <row r="36" customFormat="false" ht="13.8" hidden="false" customHeight="false" outlineLevel="0" collapsed="false">
      <c r="A36" s="15"/>
      <c r="B36" s="15"/>
      <c r="C36" s="9" t="s">
        <v>96</v>
      </c>
      <c r="D36" s="10" t="n">
        <v>5332</v>
      </c>
      <c r="E36" s="16" t="s">
        <v>420</v>
      </c>
    </row>
    <row r="37" customFormat="false" ht="13.8" hidden="false" customHeight="false" outlineLevel="0" collapsed="false">
      <c r="A37" s="15"/>
      <c r="B37" s="15"/>
      <c r="C37" s="9" t="s">
        <v>96</v>
      </c>
      <c r="D37" s="10" t="n">
        <v>2132</v>
      </c>
      <c r="E37" s="16" t="s">
        <v>421</v>
      </c>
    </row>
    <row r="38" customFormat="false" ht="13.8" hidden="false" customHeight="false" outlineLevel="0" collapsed="false">
      <c r="A38" s="15"/>
      <c r="B38" s="15"/>
      <c r="C38" s="9" t="s">
        <v>184</v>
      </c>
      <c r="D38" s="10" t="n">
        <v>13043</v>
      </c>
      <c r="E38" s="15" t="s">
        <v>766</v>
      </c>
    </row>
    <row r="39" customFormat="false" ht="13.8" hidden="false" customHeight="false" outlineLevel="0" collapsed="false">
      <c r="A39" s="4" t="s">
        <v>33</v>
      </c>
      <c r="B39" s="4"/>
      <c r="C39" s="12"/>
      <c r="D39" s="13" t="n">
        <f aca="false">SUM(D35:D38)</f>
        <v>21894</v>
      </c>
      <c r="E39" s="16"/>
    </row>
    <row r="40" customFormat="false" ht="13.8" hidden="false" customHeight="false" outlineLevel="0" collapsed="false">
      <c r="A40" s="15" t="s">
        <v>34</v>
      </c>
      <c r="B40" s="15"/>
      <c r="C40" s="9" t="s">
        <v>383</v>
      </c>
      <c r="D40" s="10" t="n">
        <v>576</v>
      </c>
      <c r="E40" s="15" t="s">
        <v>36</v>
      </c>
    </row>
    <row r="41" customFormat="false" ht="13.8" hidden="false" customHeight="false" outlineLevel="0" collapsed="false">
      <c r="A41" s="15"/>
      <c r="B41" s="15"/>
      <c r="C41" s="9" t="s">
        <v>383</v>
      </c>
      <c r="D41" s="10" t="n">
        <v>288</v>
      </c>
      <c r="E41" s="15" t="s">
        <v>36</v>
      </c>
    </row>
    <row r="42" customFormat="false" ht="13.8" hidden="false" customHeight="false" outlineLevel="0" collapsed="false">
      <c r="A42" s="15"/>
      <c r="B42" s="15"/>
      <c r="C42" s="9" t="s">
        <v>35</v>
      </c>
      <c r="D42" s="10" t="n">
        <v>1152</v>
      </c>
      <c r="E42" s="15" t="s">
        <v>36</v>
      </c>
    </row>
    <row r="43" customFormat="false" ht="13.8" hidden="false" customHeight="false" outlineLevel="0" collapsed="false">
      <c r="A43" s="15"/>
      <c r="B43" s="15"/>
      <c r="C43" s="9" t="s">
        <v>35</v>
      </c>
      <c r="D43" s="10" t="n">
        <v>1152</v>
      </c>
      <c r="E43" s="15" t="s">
        <v>36</v>
      </c>
    </row>
    <row r="44" customFormat="false" ht="13.8" hidden="false" customHeight="false" outlineLevel="0" collapsed="false">
      <c r="A44" s="15"/>
      <c r="B44" s="15"/>
      <c r="C44" s="9" t="s">
        <v>35</v>
      </c>
      <c r="D44" s="10" t="n">
        <v>1152</v>
      </c>
      <c r="E44" s="15" t="s">
        <v>36</v>
      </c>
    </row>
    <row r="45" customFormat="false" ht="13.8" hidden="false" customHeight="false" outlineLevel="0" collapsed="false">
      <c r="A45" s="15"/>
      <c r="B45" s="15"/>
      <c r="C45" s="9" t="s">
        <v>165</v>
      </c>
      <c r="D45" s="10" t="n">
        <v>288</v>
      </c>
      <c r="E45" s="15" t="s">
        <v>36</v>
      </c>
    </row>
    <row r="46" customFormat="false" ht="13.8" hidden="false" customHeight="false" outlineLevel="0" collapsed="false">
      <c r="A46" s="15"/>
      <c r="B46" s="15"/>
      <c r="C46" s="9" t="s">
        <v>167</v>
      </c>
      <c r="D46" s="10" t="n">
        <v>288</v>
      </c>
      <c r="E46" s="15" t="s">
        <v>36</v>
      </c>
    </row>
    <row r="47" customFormat="false" ht="13.8" hidden="false" customHeight="false" outlineLevel="0" collapsed="false">
      <c r="A47" s="15"/>
      <c r="B47" s="15"/>
      <c r="C47" s="9" t="s">
        <v>170</v>
      </c>
      <c r="D47" s="10" t="n">
        <v>288</v>
      </c>
      <c r="E47" s="15" t="s">
        <v>36</v>
      </c>
    </row>
    <row r="48" customFormat="false" ht="13.8" hidden="false" customHeight="false" outlineLevel="0" collapsed="false">
      <c r="A48" s="15"/>
      <c r="B48" s="15"/>
      <c r="C48" s="9" t="s">
        <v>170</v>
      </c>
      <c r="D48" s="10" t="n">
        <v>576</v>
      </c>
      <c r="E48" s="15" t="s">
        <v>36</v>
      </c>
    </row>
    <row r="49" customFormat="false" ht="13.8" hidden="false" customHeight="false" outlineLevel="0" collapsed="false">
      <c r="A49" s="4" t="s">
        <v>42</v>
      </c>
      <c r="B49" s="4"/>
      <c r="C49" s="12"/>
      <c r="D49" s="13" t="n">
        <f aca="false">SUM(D40:D48)</f>
        <v>5760</v>
      </c>
      <c r="E49" s="16"/>
    </row>
    <row r="50" customFormat="false" ht="13.8" hidden="false" customHeight="false" outlineLevel="0" collapsed="false">
      <c r="A50" s="15" t="s">
        <v>43</v>
      </c>
      <c r="B50" s="15"/>
      <c r="C50" s="9"/>
      <c r="D50" s="10" t="n">
        <v>31404</v>
      </c>
      <c r="E50" s="15" t="s">
        <v>185</v>
      </c>
    </row>
    <row r="51" customFormat="false" ht="13.8" hidden="false" customHeight="false" outlineLevel="0" collapsed="false">
      <c r="A51" s="4" t="s">
        <v>45</v>
      </c>
      <c r="B51" s="4"/>
      <c r="C51" s="12"/>
      <c r="D51" s="13" t="n">
        <f aca="false">SUM(D50)</f>
        <v>31404</v>
      </c>
      <c r="E51" s="4"/>
    </row>
    <row r="52" customFormat="false" ht="13.8" hidden="false" customHeight="false" outlineLevel="0" collapsed="false">
      <c r="A52" s="16" t="s">
        <v>46</v>
      </c>
      <c r="B52" s="16"/>
      <c r="C52" s="16" t="n">
        <v>12</v>
      </c>
      <c r="D52" s="17" t="n">
        <v>1697</v>
      </c>
      <c r="E52" s="16" t="s">
        <v>186</v>
      </c>
    </row>
    <row r="53" s="2" customFormat="true" ht="13.8" hidden="false" customHeight="false" outlineLevel="0" collapsed="false">
      <c r="A53" s="4" t="s">
        <v>48</v>
      </c>
      <c r="B53" s="4"/>
      <c r="C53" s="4"/>
      <c r="D53" s="18" t="n">
        <f aca="false">SUM(D52)</f>
        <v>1697</v>
      </c>
      <c r="E53" s="4"/>
    </row>
    <row r="54" customFormat="false" ht="13.8" hidden="false" customHeight="false" outlineLevel="0" collapsed="false">
      <c r="A54" s="15" t="s">
        <v>49</v>
      </c>
      <c r="B54" s="15"/>
      <c r="C54" s="9" t="s">
        <v>96</v>
      </c>
      <c r="D54" s="19" t="n">
        <v>26344</v>
      </c>
      <c r="E54" s="11" t="s">
        <v>425</v>
      </c>
    </row>
    <row r="55" customFormat="false" ht="13.8" hidden="false" customHeight="false" outlineLevel="0" collapsed="false">
      <c r="A55" s="4"/>
      <c r="B55" s="4"/>
      <c r="C55" s="12" t="s">
        <v>96</v>
      </c>
      <c r="D55" s="10" t="n">
        <v>5189</v>
      </c>
      <c r="E55" s="16" t="s">
        <v>767</v>
      </c>
    </row>
    <row r="56" customFormat="false" ht="13.8" hidden="false" customHeight="false" outlineLevel="0" collapsed="false">
      <c r="A56" s="4" t="s">
        <v>52</v>
      </c>
      <c r="B56" s="4"/>
      <c r="C56" s="12"/>
      <c r="D56" s="13" t="n">
        <f aca="false">SUM(D54:D55)</f>
        <v>31533</v>
      </c>
      <c r="E56" s="16"/>
    </row>
    <row r="57" customFormat="false" ht="13.8" hidden="false" customHeight="false" outlineLevel="0" collapsed="false">
      <c r="A57" s="4"/>
      <c r="B57" s="4"/>
      <c r="C57" s="12"/>
      <c r="D57" s="13"/>
      <c r="E57" s="16"/>
    </row>
    <row r="58" customFormat="false" ht="13.8" hidden="false" customHeight="false" outlineLevel="0" collapsed="false">
      <c r="A58" s="4" t="s">
        <v>24</v>
      </c>
      <c r="B58" s="4"/>
      <c r="C58" s="12"/>
      <c r="D58" s="13" t="n">
        <f aca="false">SUM(D32+D34+D39+D49+D51+D53+D56)</f>
        <v>1207504</v>
      </c>
      <c r="E58" s="16"/>
    </row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RowHeight="13.8" zeroHeight="false" outlineLevelRow="0" outlineLevelCol="0"/>
  <cols>
    <col collapsed="false" customWidth="true" hidden="false" outlineLevel="0" max="1" min="1" style="0" width="16.67"/>
    <col collapsed="false" customWidth="true" hidden="false" outlineLevel="0" max="3" min="2" style="0" width="9.13"/>
    <col collapsed="false" customWidth="true" hidden="false" outlineLevel="0" max="4" min="4" style="1" width="20.56"/>
    <col collapsed="false" customWidth="true" hidden="false" outlineLevel="0" max="5" min="5" style="0" width="72.25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2" t="s">
        <v>343</v>
      </c>
      <c r="B1" s="2"/>
      <c r="C1" s="2"/>
      <c r="D1" s="3"/>
    </row>
    <row r="2" customFormat="false" ht="13.8" hidden="false" customHeight="false" outlineLevel="0" collapsed="false">
      <c r="A2" s="2" t="s">
        <v>1</v>
      </c>
      <c r="B2" s="2"/>
      <c r="C2" s="2"/>
      <c r="D2" s="3"/>
    </row>
    <row r="3" customFormat="false" ht="13.8" hidden="false" customHeight="false" outlineLevel="0" collapsed="false">
      <c r="A3" s="2"/>
      <c r="B3" s="2"/>
      <c r="C3" s="2"/>
      <c r="D3" s="3"/>
    </row>
    <row r="4" customFormat="false" ht="13.8" hidden="false" customHeight="false" outlineLevel="0" collapsed="false">
      <c r="A4" s="2" t="s">
        <v>2</v>
      </c>
      <c r="B4" s="2"/>
      <c r="C4" s="2"/>
      <c r="D4" s="3"/>
    </row>
    <row r="5" customFormat="false" ht="13.8" hidden="false" customHeight="false" outlineLevel="0" collapsed="false">
      <c r="A5" s="2" t="s">
        <v>54</v>
      </c>
      <c r="B5" s="2"/>
      <c r="C5" s="2"/>
      <c r="D5" s="3"/>
    </row>
    <row r="6" customFormat="false" ht="13.8" hidden="false" customHeight="false" outlineLevel="0" collapsed="false">
      <c r="A6" s="2"/>
      <c r="B6" s="2"/>
      <c r="C6" s="2"/>
      <c r="D6" s="3"/>
    </row>
    <row r="7" customFormat="false" ht="13.8" hidden="false" customHeight="false" outlineLevel="0" collapsed="false">
      <c r="A7" s="2"/>
      <c r="B7" s="2"/>
      <c r="C7" s="2"/>
      <c r="D7" s="3"/>
    </row>
    <row r="8" customFormat="false" ht="13.8" hidden="false" customHeight="false" outlineLevel="0" collapsed="false">
      <c r="A8" s="2" t="s">
        <v>577</v>
      </c>
      <c r="B8" s="2"/>
      <c r="C8" s="2"/>
      <c r="D8" s="3" t="s">
        <v>768</v>
      </c>
      <c r="E8" s="75"/>
    </row>
    <row r="10" customFormat="false" ht="13.8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4" t="s">
        <v>9</v>
      </c>
    </row>
    <row r="11" customFormat="false" ht="13.8" hidden="false" customHeight="false" outlineLevel="0" collapsed="false">
      <c r="A11" s="76" t="s">
        <v>192</v>
      </c>
      <c r="B11" s="8"/>
      <c r="C11" s="33" t="n">
        <v>17</v>
      </c>
      <c r="D11" s="10" t="n">
        <v>850</v>
      </c>
      <c r="E11" s="15" t="s">
        <v>769</v>
      </c>
    </row>
    <row r="12" customFormat="false" ht="13.8" hidden="false" customHeight="false" outlineLevel="0" collapsed="false">
      <c r="A12" s="21" t="s">
        <v>194</v>
      </c>
      <c r="B12" s="8"/>
      <c r="C12" s="8"/>
      <c r="D12" s="13" t="n">
        <f aca="false">SUM(D11)</f>
        <v>850</v>
      </c>
      <c r="E12" s="15"/>
    </row>
    <row r="13" s="26" customFormat="true" ht="13.8" hidden="false" customHeight="false" outlineLevel="0" collapsed="false">
      <c r="A13" s="7" t="s">
        <v>56</v>
      </c>
      <c r="B13" s="8"/>
      <c r="C13" s="33" t="n">
        <v>3</v>
      </c>
      <c r="D13" s="10" t="n">
        <v>40372.63</v>
      </c>
      <c r="E13" s="15" t="s">
        <v>770</v>
      </c>
    </row>
    <row r="14" customFormat="false" ht="13.8" hidden="false" customHeight="false" outlineLevel="0" collapsed="false">
      <c r="A14" s="21" t="s">
        <v>58</v>
      </c>
      <c r="B14" s="8"/>
      <c r="C14" s="8"/>
      <c r="D14" s="13" t="n">
        <f aca="false">SUM(D13)</f>
        <v>40372.63</v>
      </c>
      <c r="E14" s="15"/>
    </row>
    <row r="15" customFormat="false" ht="13.8" hidden="false" customHeight="false" outlineLevel="0" collapsed="false">
      <c r="A15" s="7" t="s">
        <v>59</v>
      </c>
      <c r="B15" s="8"/>
      <c r="C15" s="9" t="s">
        <v>165</v>
      </c>
      <c r="D15" s="10" t="n">
        <v>1840.27</v>
      </c>
      <c r="E15" s="15" t="s">
        <v>771</v>
      </c>
    </row>
    <row r="16" customFormat="false" ht="13.8" hidden="false" customHeight="false" outlineLevel="0" collapsed="false">
      <c r="A16" s="21" t="s">
        <v>62</v>
      </c>
      <c r="B16" s="5"/>
      <c r="C16" s="22"/>
      <c r="D16" s="13" t="n">
        <f aca="false">SUM(D15:D15)</f>
        <v>1840.27</v>
      </c>
      <c r="E16" s="4"/>
    </row>
    <row r="17" customFormat="false" ht="13.8" hidden="false" customHeight="false" outlineLevel="0" collapsed="false">
      <c r="A17" s="7" t="s">
        <v>63</v>
      </c>
      <c r="B17" s="5"/>
      <c r="C17" s="56" t="s">
        <v>12</v>
      </c>
      <c r="D17" s="77" t="n">
        <v>7805.53</v>
      </c>
      <c r="E17" s="15" t="s">
        <v>772</v>
      </c>
    </row>
    <row r="18" customFormat="false" ht="13.8" hidden="false" customHeight="false" outlineLevel="0" collapsed="false">
      <c r="A18" s="21" t="s">
        <v>65</v>
      </c>
      <c r="B18" s="4"/>
      <c r="C18" s="23"/>
      <c r="D18" s="13" t="n">
        <f aca="false">SUM(D17)</f>
        <v>7805.53</v>
      </c>
      <c r="E18" s="4"/>
    </row>
    <row r="19" customFormat="false" ht="13.8" hidden="false" customHeight="false" outlineLevel="0" collapsed="false">
      <c r="A19" s="7" t="s">
        <v>66</v>
      </c>
      <c r="B19" s="15"/>
      <c r="C19" s="9" t="s">
        <v>12</v>
      </c>
      <c r="D19" s="24" t="n">
        <v>1019.83</v>
      </c>
      <c r="E19" s="15" t="s">
        <v>773</v>
      </c>
    </row>
    <row r="20" customFormat="false" ht="13.8" hidden="false" customHeight="false" outlineLevel="0" collapsed="false">
      <c r="A20" s="7"/>
      <c r="B20" s="15"/>
      <c r="C20" s="9" t="s">
        <v>12</v>
      </c>
      <c r="D20" s="24" t="n">
        <v>1462.78</v>
      </c>
      <c r="E20" s="15" t="s">
        <v>73</v>
      </c>
    </row>
    <row r="21" customFormat="false" ht="13.8" hidden="false" customHeight="false" outlineLevel="0" collapsed="false">
      <c r="A21" s="4" t="s">
        <v>75</v>
      </c>
      <c r="B21" s="4"/>
      <c r="C21" s="12"/>
      <c r="D21" s="13" t="n">
        <f aca="false">SUM(D19:D20)</f>
        <v>2482.61</v>
      </c>
      <c r="E21" s="15"/>
    </row>
    <row r="22" customFormat="false" ht="13.8" hidden="false" customHeight="false" outlineLevel="0" collapsed="false">
      <c r="A22" s="15" t="s">
        <v>76</v>
      </c>
      <c r="B22" s="4"/>
      <c r="C22" s="56" t="s">
        <v>163</v>
      </c>
      <c r="D22" s="77" t="n">
        <v>6486.23</v>
      </c>
      <c r="E22" s="15" t="s">
        <v>774</v>
      </c>
    </row>
    <row r="23" customFormat="false" ht="13.8" hidden="false" customHeight="false" outlineLevel="0" collapsed="false">
      <c r="A23" s="15"/>
      <c r="B23" s="4"/>
      <c r="C23" s="56" t="s">
        <v>163</v>
      </c>
      <c r="D23" s="77" t="n">
        <v>4369.68</v>
      </c>
      <c r="E23" s="15" t="s">
        <v>775</v>
      </c>
    </row>
    <row r="24" customFormat="false" ht="13.8" hidden="false" customHeight="false" outlineLevel="0" collapsed="false">
      <c r="A24" s="15"/>
      <c r="B24" s="4"/>
      <c r="C24" s="56" t="s">
        <v>163</v>
      </c>
      <c r="D24" s="77" t="n">
        <v>984.28</v>
      </c>
      <c r="E24" s="15" t="s">
        <v>776</v>
      </c>
    </row>
    <row r="25" customFormat="false" ht="13.8" hidden="false" customHeight="false" outlineLevel="0" collapsed="false">
      <c r="A25" s="15"/>
      <c r="B25" s="4"/>
      <c r="C25" s="56" t="s">
        <v>163</v>
      </c>
      <c r="D25" s="77" t="n">
        <v>10728.76</v>
      </c>
      <c r="E25" s="15" t="s">
        <v>776</v>
      </c>
    </row>
    <row r="26" customFormat="false" ht="13.8" hidden="false" customHeight="false" outlineLevel="0" collapsed="false">
      <c r="A26" s="15"/>
      <c r="B26" s="4"/>
      <c r="C26" s="56" t="s">
        <v>12</v>
      </c>
      <c r="D26" s="77" t="n">
        <v>244</v>
      </c>
      <c r="E26" s="15" t="s">
        <v>777</v>
      </c>
    </row>
    <row r="27" customFormat="false" ht="13.8" hidden="false" customHeight="false" outlineLevel="0" collapsed="false">
      <c r="A27" s="15"/>
      <c r="B27" s="4"/>
      <c r="C27" s="9" t="s">
        <v>12</v>
      </c>
      <c r="D27" s="10" t="n">
        <v>672.11</v>
      </c>
      <c r="E27" s="15" t="s">
        <v>778</v>
      </c>
    </row>
    <row r="28" customFormat="false" ht="13.8" hidden="false" customHeight="false" outlineLevel="0" collapsed="false">
      <c r="A28" s="15"/>
      <c r="B28" s="4"/>
      <c r="C28" s="56" t="s">
        <v>12</v>
      </c>
      <c r="D28" s="77" t="n">
        <v>4369.68</v>
      </c>
      <c r="E28" s="15" t="s">
        <v>775</v>
      </c>
    </row>
    <row r="29" customFormat="false" ht="13.8" hidden="false" customHeight="false" outlineLevel="0" collapsed="false">
      <c r="A29" s="15"/>
      <c r="B29" s="4"/>
      <c r="C29" s="56" t="s">
        <v>12</v>
      </c>
      <c r="D29" s="77" t="n">
        <v>293.93</v>
      </c>
      <c r="E29" s="15" t="s">
        <v>779</v>
      </c>
    </row>
    <row r="30" customFormat="false" ht="13.8" hidden="false" customHeight="false" outlineLevel="0" collapsed="false">
      <c r="A30" s="15"/>
      <c r="B30" s="4"/>
      <c r="C30" s="56" t="s">
        <v>12</v>
      </c>
      <c r="D30" s="77" t="n">
        <v>2546.02</v>
      </c>
      <c r="E30" s="15" t="s">
        <v>780</v>
      </c>
    </row>
    <row r="31" customFormat="false" ht="13.8" hidden="false" customHeight="false" outlineLevel="0" collapsed="false">
      <c r="B31" s="15"/>
      <c r="C31" s="9" t="s">
        <v>12</v>
      </c>
      <c r="D31" s="10" t="n">
        <v>451.41</v>
      </c>
      <c r="E31" s="15" t="s">
        <v>781</v>
      </c>
    </row>
    <row r="32" customFormat="false" ht="13.8" hidden="false" customHeight="false" outlineLevel="0" collapsed="false">
      <c r="A32" s="15"/>
      <c r="B32" s="15"/>
      <c r="C32" s="9" t="s">
        <v>12</v>
      </c>
      <c r="D32" s="24" t="n">
        <v>4920.43</v>
      </c>
      <c r="E32" s="15" t="s">
        <v>781</v>
      </c>
    </row>
    <row r="33" customFormat="false" ht="13.8" hidden="false" customHeight="false" outlineLevel="0" collapsed="false">
      <c r="A33" s="4" t="s">
        <v>90</v>
      </c>
      <c r="B33" s="4"/>
      <c r="C33" s="12"/>
      <c r="D33" s="13" t="n">
        <f aca="false">SUM(D22:D32)</f>
        <v>36066.53</v>
      </c>
      <c r="E33" s="4"/>
    </row>
    <row r="34" customFormat="false" ht="13.8" hidden="false" customHeight="false" outlineLevel="0" collapsed="false">
      <c r="A34" s="15" t="s">
        <v>91</v>
      </c>
      <c r="B34" s="4"/>
      <c r="C34" s="56" t="s">
        <v>163</v>
      </c>
      <c r="D34" s="77" t="n">
        <v>2799.6</v>
      </c>
      <c r="E34" s="16" t="s">
        <v>92</v>
      </c>
    </row>
    <row r="35" customFormat="false" ht="13.8" hidden="false" customHeight="false" outlineLevel="0" collapsed="false">
      <c r="A35" s="15"/>
      <c r="B35" s="4"/>
      <c r="C35" s="56" t="s">
        <v>163</v>
      </c>
      <c r="D35" s="77" t="n">
        <v>1119</v>
      </c>
      <c r="E35" s="16" t="s">
        <v>211</v>
      </c>
    </row>
    <row r="36" customFormat="false" ht="13.8" hidden="false" customHeight="false" outlineLevel="0" collapsed="false">
      <c r="A36" s="15"/>
      <c r="B36" s="4"/>
      <c r="C36" s="56" t="s">
        <v>35</v>
      </c>
      <c r="D36" s="77" t="n">
        <v>80</v>
      </c>
      <c r="E36" s="16" t="s">
        <v>782</v>
      </c>
    </row>
    <row r="37" customFormat="false" ht="13.8" hidden="false" customHeight="false" outlineLevel="0" collapsed="false">
      <c r="A37" s="15"/>
      <c r="B37" s="4"/>
      <c r="C37" s="56" t="s">
        <v>12</v>
      </c>
      <c r="D37" s="77" t="n">
        <v>6.31</v>
      </c>
      <c r="E37" s="16" t="s">
        <v>783</v>
      </c>
    </row>
    <row r="38" customFormat="false" ht="13.8" hidden="false" customHeight="false" outlineLevel="0" collapsed="false">
      <c r="A38" s="4"/>
      <c r="B38" s="4"/>
      <c r="C38" s="56" t="s">
        <v>12</v>
      </c>
      <c r="D38" s="77" t="n">
        <v>17.77</v>
      </c>
      <c r="E38" s="25" t="s">
        <v>784</v>
      </c>
    </row>
    <row r="39" customFormat="false" ht="13.8" hidden="false" customHeight="false" outlineLevel="0" collapsed="false">
      <c r="A39" s="82"/>
      <c r="B39" s="4"/>
      <c r="C39" s="56" t="s">
        <v>12</v>
      </c>
      <c r="D39" s="77" t="n">
        <v>1904</v>
      </c>
      <c r="E39" s="15" t="s">
        <v>785</v>
      </c>
    </row>
    <row r="40" customFormat="false" ht="13.8" hidden="false" customHeight="false" outlineLevel="0" collapsed="false">
      <c r="B40" s="4"/>
      <c r="C40" s="9" t="s">
        <v>12</v>
      </c>
      <c r="D40" s="10" t="n">
        <v>22270.85</v>
      </c>
      <c r="E40" s="15" t="s">
        <v>92</v>
      </c>
    </row>
    <row r="41" customFormat="false" ht="13.8" hidden="false" customHeight="false" outlineLevel="0" collapsed="false">
      <c r="A41" s="15"/>
      <c r="B41" s="4"/>
      <c r="C41" s="9" t="s">
        <v>12</v>
      </c>
      <c r="D41" s="10" t="n">
        <v>7021</v>
      </c>
      <c r="E41" s="15" t="s">
        <v>229</v>
      </c>
    </row>
    <row r="42" customFormat="false" ht="13.8" hidden="false" customHeight="false" outlineLevel="0" collapsed="false">
      <c r="A42" s="15"/>
      <c r="B42" s="4"/>
      <c r="C42" s="9" t="s">
        <v>12</v>
      </c>
      <c r="D42" s="10" t="n">
        <v>410.4</v>
      </c>
      <c r="E42" s="15" t="s">
        <v>214</v>
      </c>
    </row>
    <row r="43" customFormat="false" ht="13.8" hidden="false" customHeight="false" outlineLevel="0" collapsed="false">
      <c r="A43" s="15"/>
      <c r="B43" s="4"/>
      <c r="C43" s="9" t="s">
        <v>12</v>
      </c>
      <c r="D43" s="10" t="n">
        <v>20049.12</v>
      </c>
      <c r="E43" s="15" t="s">
        <v>97</v>
      </c>
    </row>
    <row r="44" customFormat="false" ht="13.8" hidden="false" customHeight="false" outlineLevel="0" collapsed="false">
      <c r="A44" s="15"/>
      <c r="B44" s="4"/>
      <c r="C44" s="9" t="s">
        <v>12</v>
      </c>
      <c r="D44" s="10" t="n">
        <v>130.62</v>
      </c>
      <c r="E44" s="15" t="s">
        <v>786</v>
      </c>
    </row>
    <row r="45" customFormat="false" ht="13.8" hidden="false" customHeight="false" outlineLevel="0" collapsed="false">
      <c r="A45" s="15"/>
      <c r="B45" s="4"/>
      <c r="C45" s="56" t="s">
        <v>12</v>
      </c>
      <c r="D45" s="77" t="n">
        <v>23.48</v>
      </c>
      <c r="E45" s="25" t="s">
        <v>787</v>
      </c>
    </row>
    <row r="46" customFormat="false" ht="13.8" hidden="false" customHeight="false" outlineLevel="0" collapsed="false">
      <c r="A46" s="15"/>
      <c r="B46" s="4"/>
      <c r="C46" s="9" t="s">
        <v>233</v>
      </c>
      <c r="D46" s="10" t="n">
        <v>100</v>
      </c>
      <c r="E46" s="15" t="s">
        <v>788</v>
      </c>
    </row>
    <row r="47" customFormat="false" ht="13.8" hidden="false" customHeight="false" outlineLevel="0" collapsed="false">
      <c r="A47" s="15"/>
      <c r="B47" s="4"/>
      <c r="C47" s="9" t="s">
        <v>88</v>
      </c>
      <c r="D47" s="10" t="n">
        <v>500</v>
      </c>
      <c r="E47" s="15" t="s">
        <v>789</v>
      </c>
    </row>
    <row r="48" customFormat="false" ht="13.8" hidden="false" customHeight="false" outlineLevel="0" collapsed="false">
      <c r="A48" s="4" t="s">
        <v>119</v>
      </c>
      <c r="B48" s="4"/>
      <c r="C48" s="12"/>
      <c r="D48" s="13" t="n">
        <f aca="false">SUM(D34:D47)</f>
        <v>56432.15</v>
      </c>
      <c r="E48" s="16"/>
    </row>
    <row r="49" customFormat="false" ht="13.8" hidden="false" customHeight="false" outlineLevel="0" collapsed="false">
      <c r="A49" s="15" t="s">
        <v>120</v>
      </c>
      <c r="B49" s="15"/>
      <c r="C49" s="9" t="s">
        <v>163</v>
      </c>
      <c r="D49" s="10" t="n">
        <v>385.9</v>
      </c>
      <c r="E49" s="15" t="s">
        <v>181</v>
      </c>
    </row>
    <row r="50" customFormat="false" ht="13.8" hidden="false" customHeight="false" outlineLevel="0" collapsed="false">
      <c r="A50" s="15"/>
      <c r="B50" s="15"/>
      <c r="C50" s="9" t="s">
        <v>163</v>
      </c>
      <c r="D50" s="10" t="n">
        <v>499.76</v>
      </c>
      <c r="E50" s="15" t="s">
        <v>181</v>
      </c>
    </row>
    <row r="51" customFormat="false" ht="13.8" hidden="false" customHeight="false" outlineLevel="0" collapsed="false">
      <c r="A51" s="15"/>
      <c r="B51" s="15"/>
      <c r="C51" s="9" t="s">
        <v>163</v>
      </c>
      <c r="D51" s="10" t="n">
        <v>60</v>
      </c>
      <c r="E51" s="15" t="s">
        <v>790</v>
      </c>
    </row>
    <row r="52" customFormat="false" ht="13.8" hidden="false" customHeight="false" outlineLevel="0" collapsed="false">
      <c r="A52" s="15"/>
      <c r="B52" s="15"/>
      <c r="C52" s="9" t="s">
        <v>121</v>
      </c>
      <c r="D52" s="10" t="n">
        <v>414.77</v>
      </c>
      <c r="E52" s="15" t="s">
        <v>181</v>
      </c>
    </row>
    <row r="53" customFormat="false" ht="13.8" hidden="false" customHeight="false" outlineLevel="0" collapsed="false">
      <c r="A53" s="15"/>
      <c r="B53" s="15"/>
      <c r="C53" s="9" t="s">
        <v>12</v>
      </c>
      <c r="D53" s="10" t="n">
        <v>50</v>
      </c>
      <c r="E53" s="15" t="s">
        <v>181</v>
      </c>
    </row>
    <row r="54" customFormat="false" ht="13.8" hidden="false" customHeight="false" outlineLevel="0" collapsed="false">
      <c r="A54" s="15"/>
      <c r="B54" s="15"/>
      <c r="C54" s="9" t="s">
        <v>12</v>
      </c>
      <c r="D54" s="10" t="n">
        <v>561.19</v>
      </c>
      <c r="E54" s="15" t="s">
        <v>181</v>
      </c>
    </row>
    <row r="55" customFormat="false" ht="13.8" hidden="false" customHeight="false" outlineLevel="0" collapsed="false">
      <c r="A55" s="15"/>
      <c r="B55" s="15"/>
      <c r="C55" s="9" t="s">
        <v>12</v>
      </c>
      <c r="D55" s="10" t="n">
        <v>287.5</v>
      </c>
      <c r="E55" s="15" t="s">
        <v>181</v>
      </c>
    </row>
    <row r="56" customFormat="false" ht="13.8" hidden="false" customHeight="false" outlineLevel="0" collapsed="false">
      <c r="A56" s="15"/>
      <c r="B56" s="15"/>
      <c r="C56" s="9" t="s">
        <v>165</v>
      </c>
      <c r="D56" s="10" t="n">
        <v>501.31</v>
      </c>
      <c r="E56" s="15" t="s">
        <v>181</v>
      </c>
    </row>
    <row r="57" customFormat="false" ht="13.8" hidden="false" customHeight="false" outlineLevel="0" collapsed="false">
      <c r="A57" s="4" t="s">
        <v>124</v>
      </c>
      <c r="B57" s="4"/>
      <c r="C57" s="12"/>
      <c r="D57" s="13" t="n">
        <f aca="false">SUM(D49:D56)</f>
        <v>2760.43</v>
      </c>
      <c r="E57" s="4"/>
    </row>
    <row r="58" customFormat="false" ht="13.8" hidden="false" customHeight="false" outlineLevel="0" collapsed="false">
      <c r="A58" s="15" t="s">
        <v>125</v>
      </c>
      <c r="B58" s="15"/>
      <c r="C58" s="9"/>
      <c r="D58" s="10" t="n">
        <v>340</v>
      </c>
      <c r="E58" s="15" t="s">
        <v>234</v>
      </c>
    </row>
    <row r="59" customFormat="false" ht="13.8" hidden="false" customHeight="false" outlineLevel="0" collapsed="false">
      <c r="A59" s="4" t="s">
        <v>127</v>
      </c>
      <c r="B59" s="4"/>
      <c r="C59" s="12"/>
      <c r="D59" s="13" t="n">
        <f aca="false">SUM(D58)</f>
        <v>340</v>
      </c>
      <c r="E59" s="4"/>
    </row>
    <row r="60" customFormat="false" ht="13.8" hidden="false" customHeight="false" outlineLevel="0" collapsed="false">
      <c r="A60" s="11" t="n">
        <v>20.25</v>
      </c>
      <c r="B60" s="15"/>
      <c r="C60" s="9" t="s">
        <v>589</v>
      </c>
      <c r="D60" s="10" t="n">
        <v>26672.7</v>
      </c>
      <c r="E60" s="15" t="s">
        <v>791</v>
      </c>
    </row>
    <row r="61" customFormat="false" ht="13.8" hidden="false" customHeight="false" outlineLevel="0" collapsed="false">
      <c r="A61" s="11"/>
      <c r="B61" s="15"/>
      <c r="C61" s="9" t="s">
        <v>589</v>
      </c>
      <c r="D61" s="10" t="n">
        <v>26899.28</v>
      </c>
      <c r="E61" s="15" t="s">
        <v>791</v>
      </c>
    </row>
    <row r="62" customFormat="false" ht="13.8" hidden="false" customHeight="false" outlineLevel="0" collapsed="false">
      <c r="A62" s="11"/>
      <c r="B62" s="15"/>
      <c r="C62" s="9" t="s">
        <v>589</v>
      </c>
      <c r="D62" s="10" t="n">
        <v>13097.36</v>
      </c>
      <c r="E62" s="15" t="s">
        <v>791</v>
      </c>
    </row>
    <row r="63" customFormat="false" ht="13.8" hidden="false" customHeight="false" outlineLevel="0" collapsed="false">
      <c r="A63" s="11"/>
      <c r="B63" s="15"/>
      <c r="C63" s="9" t="s">
        <v>165</v>
      </c>
      <c r="D63" s="10" t="n">
        <v>9494</v>
      </c>
      <c r="E63" s="15" t="s">
        <v>791</v>
      </c>
    </row>
    <row r="64" customFormat="false" ht="13.8" hidden="false" customHeight="false" outlineLevel="0" collapsed="false">
      <c r="A64" s="11"/>
      <c r="B64" s="15"/>
      <c r="C64" s="9" t="s">
        <v>38</v>
      </c>
      <c r="D64" s="10" t="n">
        <v>2779.25</v>
      </c>
      <c r="E64" s="15" t="s">
        <v>792</v>
      </c>
    </row>
    <row r="65" customFormat="false" ht="13.8" hidden="false" customHeight="false" outlineLevel="0" collapsed="false">
      <c r="A65" s="4" t="s">
        <v>131</v>
      </c>
      <c r="B65" s="4"/>
      <c r="C65" s="12"/>
      <c r="D65" s="13" t="n">
        <f aca="false">SUM(D60:D64)</f>
        <v>78942.59</v>
      </c>
      <c r="E65" s="4"/>
      <c r="O65" s="10"/>
    </row>
    <row r="66" customFormat="false" ht="13.8" hidden="false" customHeight="false" outlineLevel="0" collapsed="false">
      <c r="A66" s="61" t="s">
        <v>793</v>
      </c>
      <c r="B66" s="15"/>
      <c r="C66" s="9" t="s">
        <v>615</v>
      </c>
      <c r="D66" s="10" t="n">
        <v>3009.74</v>
      </c>
      <c r="E66" s="15" t="s">
        <v>494</v>
      </c>
      <c r="O66" s="10"/>
    </row>
    <row r="67" customFormat="false" ht="13.8" hidden="false" customHeight="false" outlineLevel="0" collapsed="false">
      <c r="A67" s="11"/>
      <c r="B67" s="15"/>
      <c r="C67" s="9" t="s">
        <v>615</v>
      </c>
      <c r="D67" s="10" t="n">
        <v>30000</v>
      </c>
      <c r="E67" s="15" t="s">
        <v>494</v>
      </c>
      <c r="O67" s="10"/>
    </row>
    <row r="68" customFormat="false" ht="13.8" hidden="false" customHeight="false" outlineLevel="0" collapsed="false">
      <c r="A68" s="11"/>
      <c r="B68" s="15"/>
      <c r="C68" s="9" t="s">
        <v>615</v>
      </c>
      <c r="D68" s="10" t="n">
        <v>3000</v>
      </c>
      <c r="E68" s="15" t="s">
        <v>494</v>
      </c>
    </row>
    <row r="69" customFormat="false" ht="13.8" hidden="false" customHeight="false" outlineLevel="0" collapsed="false">
      <c r="A69" s="11"/>
      <c r="B69" s="15"/>
      <c r="C69" s="9" t="s">
        <v>615</v>
      </c>
      <c r="D69" s="10" t="n">
        <v>15000</v>
      </c>
      <c r="E69" s="15" t="s">
        <v>494</v>
      </c>
    </row>
    <row r="70" customFormat="false" ht="13.8" hidden="false" customHeight="false" outlineLevel="0" collapsed="false">
      <c r="A70" s="11"/>
      <c r="B70" s="15"/>
      <c r="C70" s="9" t="s">
        <v>615</v>
      </c>
      <c r="D70" s="10" t="n">
        <v>30000</v>
      </c>
      <c r="E70" s="15" t="s">
        <v>494</v>
      </c>
    </row>
    <row r="71" customFormat="false" ht="13.8" hidden="false" customHeight="false" outlineLevel="0" collapsed="false">
      <c r="A71" s="11"/>
      <c r="B71" s="15"/>
      <c r="C71" s="9" t="s">
        <v>615</v>
      </c>
      <c r="D71" s="10" t="n">
        <v>2781.36</v>
      </c>
      <c r="E71" s="15" t="s">
        <v>494</v>
      </c>
    </row>
    <row r="72" customFormat="false" ht="13.8" hidden="false" customHeight="false" outlineLevel="0" collapsed="false">
      <c r="A72" s="11"/>
      <c r="B72" s="15"/>
      <c r="C72" s="9" t="s">
        <v>615</v>
      </c>
      <c r="D72" s="10" t="n">
        <v>15000</v>
      </c>
      <c r="E72" s="15" t="s">
        <v>494</v>
      </c>
    </row>
    <row r="73" customFormat="false" ht="13.8" hidden="false" customHeight="false" outlineLevel="0" collapsed="false">
      <c r="A73" s="11"/>
      <c r="B73" s="15"/>
      <c r="C73" s="9" t="s">
        <v>615</v>
      </c>
      <c r="D73" s="10" t="n">
        <v>3000</v>
      </c>
      <c r="E73" s="15" t="s">
        <v>494</v>
      </c>
    </row>
    <row r="74" customFormat="false" ht="13.8" hidden="false" customHeight="false" outlineLevel="0" collapsed="false">
      <c r="A74" s="11"/>
      <c r="B74" s="15"/>
      <c r="C74" s="9" t="s">
        <v>615</v>
      </c>
      <c r="D74" s="10" t="n">
        <v>15000</v>
      </c>
      <c r="E74" s="15" t="s">
        <v>494</v>
      </c>
    </row>
    <row r="75" customFormat="false" ht="13.8" hidden="false" customHeight="false" outlineLevel="0" collapsed="false">
      <c r="A75" s="11"/>
      <c r="B75" s="15"/>
      <c r="C75" s="9" t="s">
        <v>615</v>
      </c>
      <c r="D75" s="10" t="n">
        <v>3664.53</v>
      </c>
      <c r="E75" s="15" t="s">
        <v>494</v>
      </c>
    </row>
    <row r="76" customFormat="false" ht="13.8" hidden="false" customHeight="false" outlineLevel="0" collapsed="false">
      <c r="A76" s="11"/>
      <c r="B76" s="15"/>
      <c r="C76" s="9" t="s">
        <v>615</v>
      </c>
      <c r="D76" s="10" t="n">
        <v>3000</v>
      </c>
      <c r="E76" s="15" t="s">
        <v>494</v>
      </c>
    </row>
    <row r="77" customFormat="false" ht="13.8" hidden="false" customHeight="false" outlineLevel="0" collapsed="false">
      <c r="A77" s="11"/>
      <c r="B77" s="15"/>
      <c r="C77" s="9" t="s">
        <v>615</v>
      </c>
      <c r="D77" s="10" t="n">
        <v>2889.13</v>
      </c>
      <c r="E77" s="15" t="s">
        <v>494</v>
      </c>
    </row>
    <row r="78" customFormat="false" ht="13.8" hidden="false" customHeight="false" outlineLevel="0" collapsed="false">
      <c r="A78" s="11"/>
      <c r="B78" s="15"/>
      <c r="C78" s="9" t="s">
        <v>615</v>
      </c>
      <c r="D78" s="10" t="n">
        <v>1696.68</v>
      </c>
      <c r="E78" s="15" t="s">
        <v>494</v>
      </c>
    </row>
    <row r="79" customFormat="false" ht="13.8" hidden="false" customHeight="false" outlineLevel="0" collapsed="false">
      <c r="A79" s="11"/>
      <c r="B79" s="15"/>
      <c r="C79" s="9" t="s">
        <v>615</v>
      </c>
      <c r="D79" s="10" t="n">
        <v>2731.6</v>
      </c>
      <c r="E79" s="15" t="s">
        <v>494</v>
      </c>
    </row>
    <row r="80" customFormat="false" ht="13.8" hidden="false" customHeight="false" outlineLevel="0" collapsed="false">
      <c r="A80" s="11"/>
      <c r="B80" s="15"/>
      <c r="C80" s="9" t="s">
        <v>615</v>
      </c>
      <c r="D80" s="10" t="n">
        <v>15111.89</v>
      </c>
      <c r="E80" s="15" t="s">
        <v>494</v>
      </c>
    </row>
    <row r="81" customFormat="false" ht="13.8" hidden="false" customHeight="false" outlineLevel="0" collapsed="false">
      <c r="A81" s="11"/>
      <c r="B81" s="15"/>
      <c r="C81" s="9" t="s">
        <v>615</v>
      </c>
      <c r="D81" s="10" t="n">
        <v>6045.35</v>
      </c>
      <c r="E81" s="15" t="s">
        <v>494</v>
      </c>
    </row>
    <row r="82" customFormat="false" ht="13.8" hidden="false" customHeight="false" outlineLevel="0" collapsed="false">
      <c r="A82" s="11"/>
      <c r="B82" s="15"/>
      <c r="C82" s="9" t="s">
        <v>615</v>
      </c>
      <c r="D82" s="10" t="n">
        <v>5574.81</v>
      </c>
      <c r="E82" s="15" t="s">
        <v>494</v>
      </c>
    </row>
    <row r="83" customFormat="false" ht="13.8" hidden="false" customHeight="false" outlineLevel="0" collapsed="false">
      <c r="A83" s="11"/>
      <c r="B83" s="15"/>
      <c r="C83" s="9" t="s">
        <v>615</v>
      </c>
      <c r="D83" s="10" t="n">
        <v>2862.46</v>
      </c>
      <c r="E83" s="15" t="s">
        <v>494</v>
      </c>
    </row>
    <row r="84" customFormat="false" ht="13.8" hidden="false" customHeight="false" outlineLevel="0" collapsed="false">
      <c r="A84" s="11"/>
      <c r="B84" s="15"/>
      <c r="C84" s="9" t="s">
        <v>615</v>
      </c>
      <c r="D84" s="10" t="n">
        <v>6408.57</v>
      </c>
      <c r="E84" s="15" t="s">
        <v>494</v>
      </c>
    </row>
    <row r="85" customFormat="false" ht="13.8" hidden="false" customHeight="false" outlineLevel="0" collapsed="false">
      <c r="A85" s="11"/>
      <c r="B85" s="15"/>
      <c r="C85" s="9" t="s">
        <v>615</v>
      </c>
      <c r="D85" s="10" t="n">
        <v>3748.12</v>
      </c>
      <c r="E85" s="15" t="s">
        <v>494</v>
      </c>
    </row>
    <row r="86" customFormat="false" ht="13.8" hidden="false" customHeight="false" outlineLevel="0" collapsed="false">
      <c r="A86" s="11"/>
      <c r="B86" s="15"/>
      <c r="C86" s="9" t="s">
        <v>615</v>
      </c>
      <c r="D86" s="10" t="n">
        <v>4269.06</v>
      </c>
      <c r="E86" s="15" t="s">
        <v>494</v>
      </c>
    </row>
    <row r="87" customFormat="false" ht="13.8" hidden="false" customHeight="false" outlineLevel="0" collapsed="false">
      <c r="A87" s="11"/>
      <c r="B87" s="15"/>
      <c r="C87" s="9" t="s">
        <v>615</v>
      </c>
      <c r="D87" s="10" t="n">
        <v>4368.58</v>
      </c>
      <c r="E87" s="15" t="s">
        <v>494</v>
      </c>
    </row>
    <row r="88" customFormat="false" ht="13.8" hidden="false" customHeight="false" outlineLevel="0" collapsed="false">
      <c r="A88" s="11"/>
      <c r="B88" s="15"/>
      <c r="C88" s="9" t="s">
        <v>615</v>
      </c>
      <c r="D88" s="10" t="n">
        <v>3000</v>
      </c>
      <c r="E88" s="15" t="s">
        <v>494</v>
      </c>
    </row>
    <row r="89" customFormat="false" ht="13.8" hidden="false" customHeight="false" outlineLevel="0" collapsed="false">
      <c r="A89" s="11"/>
      <c r="B89" s="15"/>
      <c r="C89" s="9" t="s">
        <v>589</v>
      </c>
      <c r="D89" s="10" t="n">
        <v>356585.73</v>
      </c>
      <c r="E89" s="15" t="s">
        <v>494</v>
      </c>
    </row>
    <row r="90" customFormat="false" ht="13.8" hidden="false" customHeight="false" outlineLevel="0" collapsed="false">
      <c r="A90" s="11"/>
      <c r="B90" s="15"/>
      <c r="C90" s="9" t="s">
        <v>589</v>
      </c>
      <c r="D90" s="10" t="n">
        <v>319645.39</v>
      </c>
      <c r="E90" s="15" t="s">
        <v>494</v>
      </c>
    </row>
    <row r="91" customFormat="false" ht="13.8" hidden="false" customHeight="false" outlineLevel="0" collapsed="false">
      <c r="A91" s="11"/>
      <c r="B91" s="15"/>
      <c r="C91" s="9" t="s">
        <v>589</v>
      </c>
      <c r="D91" s="10" t="n">
        <v>226030</v>
      </c>
      <c r="E91" s="15" t="s">
        <v>494</v>
      </c>
    </row>
    <row r="92" customFormat="false" ht="13.8" hidden="false" customHeight="false" outlineLevel="0" collapsed="false">
      <c r="A92" s="11"/>
      <c r="B92" s="15"/>
      <c r="C92" s="9" t="s">
        <v>163</v>
      </c>
      <c r="D92" s="10" t="n">
        <v>1228.88</v>
      </c>
      <c r="E92" s="15" t="s">
        <v>403</v>
      </c>
    </row>
    <row r="93" customFormat="false" ht="13.8" hidden="false" customHeight="false" outlineLevel="0" collapsed="false">
      <c r="A93" s="11"/>
      <c r="B93" s="15"/>
      <c r="C93" s="9" t="s">
        <v>40</v>
      </c>
      <c r="D93" s="10" t="n">
        <v>944.37</v>
      </c>
      <c r="E93" s="15" t="s">
        <v>794</v>
      </c>
    </row>
    <row r="94" customFormat="false" ht="13.8" hidden="false" customHeight="false" outlineLevel="0" collapsed="false">
      <c r="A94" s="11"/>
      <c r="B94" s="15"/>
      <c r="C94" s="9" t="s">
        <v>40</v>
      </c>
      <c r="D94" s="10" t="n">
        <v>2406.54</v>
      </c>
      <c r="E94" s="15" t="s">
        <v>792</v>
      </c>
    </row>
    <row r="95" customFormat="false" ht="13.8" hidden="false" customHeight="false" outlineLevel="0" collapsed="false">
      <c r="A95" s="11"/>
      <c r="B95" s="15"/>
      <c r="C95" s="9" t="s">
        <v>40</v>
      </c>
      <c r="D95" s="10" t="n">
        <v>1103.77</v>
      </c>
      <c r="E95" s="15" t="s">
        <v>792</v>
      </c>
    </row>
    <row r="96" customFormat="false" ht="13.8" hidden="false" customHeight="false" outlineLevel="0" collapsed="false">
      <c r="A96" s="11"/>
      <c r="B96" s="15"/>
      <c r="C96" s="9" t="s">
        <v>233</v>
      </c>
      <c r="D96" s="10" t="n">
        <v>138355.76</v>
      </c>
      <c r="E96" s="15" t="s">
        <v>494</v>
      </c>
    </row>
    <row r="97" customFormat="false" ht="13.8" hidden="false" customHeight="false" outlineLevel="0" collapsed="false">
      <c r="A97" s="11"/>
      <c r="B97" s="15"/>
      <c r="C97" s="9"/>
      <c r="D97" s="10" t="n">
        <v>2800.6</v>
      </c>
      <c r="E97" s="15" t="s">
        <v>792</v>
      </c>
    </row>
    <row r="98" customFormat="false" ht="13.8" hidden="false" customHeight="false" outlineLevel="0" collapsed="false">
      <c r="A98" s="11"/>
      <c r="B98" s="15"/>
      <c r="C98" s="9"/>
      <c r="D98" s="10" t="n">
        <v>3633.58</v>
      </c>
      <c r="E98" s="15" t="s">
        <v>792</v>
      </c>
    </row>
    <row r="99" customFormat="false" ht="13.8" hidden="false" customHeight="false" outlineLevel="0" collapsed="false">
      <c r="A99" s="27" t="s">
        <v>151</v>
      </c>
      <c r="B99" s="4"/>
      <c r="C99" s="12"/>
      <c r="D99" s="13" t="n">
        <f aca="false">SUM(D66:D98)</f>
        <v>1234896.5</v>
      </c>
      <c r="E99" s="15"/>
    </row>
    <row r="100" customFormat="false" ht="13.8" hidden="false" customHeight="false" outlineLevel="0" collapsed="false">
      <c r="A100" s="28" t="s">
        <v>152</v>
      </c>
      <c r="B100" s="15"/>
      <c r="C100" s="9" t="s">
        <v>165</v>
      </c>
      <c r="D100" s="10" t="n">
        <v>7585</v>
      </c>
      <c r="E100" s="15" t="s">
        <v>564</v>
      </c>
    </row>
    <row r="101" customFormat="false" ht="13.8" hidden="false" customHeight="false" outlineLevel="0" collapsed="false">
      <c r="A101" s="29" t="s">
        <v>154</v>
      </c>
      <c r="B101" s="15"/>
      <c r="C101" s="9"/>
      <c r="D101" s="13" t="n">
        <f aca="false">SUM(D100)</f>
        <v>7585</v>
      </c>
      <c r="E101" s="15"/>
    </row>
    <row r="102" customFormat="false" ht="13.8" hidden="false" customHeight="false" outlineLevel="0" collapsed="false">
      <c r="A102" s="28" t="n">
        <v>65.01</v>
      </c>
      <c r="B102" s="15"/>
      <c r="C102" s="9"/>
      <c r="D102" s="10" t="n">
        <v>5680440.34</v>
      </c>
      <c r="E102" s="15" t="s">
        <v>498</v>
      </c>
    </row>
    <row r="103" customFormat="false" ht="13.8" hidden="false" customHeight="false" outlineLevel="0" collapsed="false">
      <c r="A103" s="29" t="s">
        <v>156</v>
      </c>
      <c r="B103" s="15"/>
      <c r="C103" s="9"/>
      <c r="D103" s="13" t="n">
        <f aca="false">SUM(D102)</f>
        <v>5680440.34</v>
      </c>
      <c r="E103" s="15"/>
    </row>
    <row r="104" customFormat="false" ht="13.8" hidden="false" customHeight="false" outlineLevel="0" collapsed="false">
      <c r="A104" s="28" t="s">
        <v>157</v>
      </c>
      <c r="B104" s="15"/>
      <c r="C104" s="9" t="s">
        <v>88</v>
      </c>
      <c r="D104" s="10" t="n">
        <v>71033.4</v>
      </c>
      <c r="E104" s="15" t="s">
        <v>795</v>
      </c>
    </row>
    <row r="105" s="26" customFormat="true" ht="13.8" hidden="false" customHeight="false" outlineLevel="0" collapsed="false">
      <c r="A105" s="28"/>
      <c r="B105" s="15"/>
      <c r="C105" s="9"/>
      <c r="D105" s="77" t="n">
        <v>13608832.99</v>
      </c>
      <c r="E105" s="15" t="s">
        <v>498</v>
      </c>
    </row>
    <row r="106" customFormat="false" ht="13.8" hidden="false" customHeight="false" outlineLevel="0" collapsed="false">
      <c r="A106" s="29" t="s">
        <v>160</v>
      </c>
      <c r="B106" s="4"/>
      <c r="C106" s="12"/>
      <c r="D106" s="13" t="n">
        <f aca="false">SUM(D104:D105)</f>
        <v>13679866.39</v>
      </c>
      <c r="E106" s="25"/>
    </row>
    <row r="107" s="2" customFormat="true" ht="13.8" hidden="false" customHeight="false" outlineLevel="0" collapsed="false">
      <c r="A107" s="2" t="s">
        <v>53</v>
      </c>
      <c r="D107" s="3" t="n">
        <f aca="false">SUM(D12+D14+D16+D18+D21+D33+D48+D57+D59+D65+D99+D101+D103+D106)</f>
        <v>20830680.97</v>
      </c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RowHeight="15" zeroHeight="false" outlineLevelRow="0" outlineLevelCol="0"/>
  <cols>
    <col collapsed="false" customWidth="true" hidden="false" outlineLevel="0" max="1" min="1" style="0" width="30.43"/>
    <col collapsed="false" customWidth="true" hidden="false" outlineLevel="0" max="2" min="2" style="0" width="20.01"/>
    <col collapsed="false" customWidth="true" hidden="false" outlineLevel="0" max="3" min="3" style="0" width="24.45"/>
    <col collapsed="false" customWidth="true" hidden="false" outlineLevel="0" max="4" min="4" style="0" width="13.57"/>
    <col collapsed="false" customWidth="true" hidden="false" outlineLevel="0" max="5" min="5" style="0" width="64.28"/>
    <col collapsed="false" customWidth="true" hidden="false" outlineLevel="0" max="8" min="6" style="0" width="8.67"/>
    <col collapsed="false" customWidth="true" hidden="false" outlineLevel="0" max="9" min="9" style="0" width="11.71"/>
    <col collapsed="false" customWidth="true" hidden="false" outlineLevel="0" max="1025" min="10" style="0" width="8.67"/>
  </cols>
  <sheetData>
    <row r="1" customFormat="false" ht="15" hidden="false" customHeight="fals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/>
      <c r="B8" s="2" t="s">
        <v>55</v>
      </c>
      <c r="C8" s="2"/>
      <c r="D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56</v>
      </c>
      <c r="B11" s="8"/>
      <c r="C11" s="9" t="s">
        <v>35</v>
      </c>
      <c r="D11" s="10" t="n">
        <v>14658.1</v>
      </c>
      <c r="E11" s="15" t="s">
        <v>57</v>
      </c>
    </row>
    <row r="12" customFormat="false" ht="13.8" hidden="false" customHeight="false" outlineLevel="0" collapsed="false">
      <c r="A12" s="21" t="s">
        <v>58</v>
      </c>
      <c r="B12" s="5"/>
      <c r="C12" s="22"/>
      <c r="D12" s="13" t="n">
        <f aca="false">SUM(D11)</f>
        <v>14658.1</v>
      </c>
      <c r="E12" s="4"/>
    </row>
    <row r="13" customFormat="false" ht="13.8" hidden="false" customHeight="false" outlineLevel="0" collapsed="false">
      <c r="A13" s="7" t="s">
        <v>59</v>
      </c>
      <c r="B13" s="8"/>
      <c r="C13" s="9" t="s">
        <v>60</v>
      </c>
      <c r="D13" s="10" t="n">
        <v>1753.51</v>
      </c>
      <c r="E13" s="15" t="s">
        <v>61</v>
      </c>
    </row>
    <row r="14" customFormat="false" ht="13.8" hidden="false" customHeight="false" outlineLevel="0" collapsed="false">
      <c r="A14" s="21" t="s">
        <v>62</v>
      </c>
      <c r="B14" s="5"/>
      <c r="C14" s="22"/>
      <c r="D14" s="13" t="n">
        <f aca="false">SUM(D13)</f>
        <v>1753.51</v>
      </c>
      <c r="E14" s="4"/>
    </row>
    <row r="15" customFormat="false" ht="13.8" hidden="false" customHeight="false" outlineLevel="0" collapsed="false">
      <c r="A15" s="7" t="s">
        <v>63</v>
      </c>
      <c r="B15" s="15"/>
      <c r="C15" s="9" t="s">
        <v>38</v>
      </c>
      <c r="D15" s="10" t="n">
        <v>5390.55</v>
      </c>
      <c r="E15" s="15" t="s">
        <v>64</v>
      </c>
    </row>
    <row r="16" customFormat="false" ht="13.8" hidden="false" customHeight="false" outlineLevel="0" collapsed="false">
      <c r="A16" s="21" t="s">
        <v>65</v>
      </c>
      <c r="B16" s="4"/>
      <c r="C16" s="23"/>
      <c r="D16" s="13" t="n">
        <f aca="false">SUM(D15)</f>
        <v>5390.55</v>
      </c>
      <c r="E16" s="4"/>
    </row>
    <row r="17" customFormat="false" ht="13.8" hidden="false" customHeight="false" outlineLevel="0" collapsed="false">
      <c r="A17" s="7" t="s">
        <v>66</v>
      </c>
      <c r="B17" s="15"/>
      <c r="C17" s="9" t="s">
        <v>12</v>
      </c>
      <c r="D17" s="24" t="n">
        <v>1010.23</v>
      </c>
      <c r="E17" s="15" t="s">
        <v>67</v>
      </c>
    </row>
    <row r="18" customFormat="false" ht="13.8" hidden="false" customHeight="false" outlineLevel="0" collapsed="false">
      <c r="A18" s="7"/>
      <c r="B18" s="15"/>
      <c r="C18" s="9" t="s">
        <v>12</v>
      </c>
      <c r="D18" s="24" t="n">
        <v>732.55</v>
      </c>
      <c r="E18" s="15" t="s">
        <v>68</v>
      </c>
    </row>
    <row r="19" customFormat="false" ht="13.8" hidden="false" customHeight="false" outlineLevel="0" collapsed="false">
      <c r="A19" s="7"/>
      <c r="B19" s="15"/>
      <c r="C19" s="9" t="s">
        <v>12</v>
      </c>
      <c r="D19" s="24" t="n">
        <v>261.75</v>
      </c>
      <c r="E19" s="25" t="s">
        <v>69</v>
      </c>
    </row>
    <row r="20" customFormat="false" ht="13.8" hidden="false" customHeight="false" outlineLevel="0" collapsed="false">
      <c r="A20" s="7"/>
      <c r="B20" s="15"/>
      <c r="C20" s="9" t="s">
        <v>12</v>
      </c>
      <c r="D20" s="24" t="n">
        <v>2231.79</v>
      </c>
      <c r="E20" s="25" t="s">
        <v>70</v>
      </c>
    </row>
    <row r="21" customFormat="false" ht="13.8" hidden="false" customHeight="false" outlineLevel="0" collapsed="false">
      <c r="A21" s="7"/>
      <c r="B21" s="15"/>
      <c r="C21" s="9" t="s">
        <v>12</v>
      </c>
      <c r="D21" s="24" t="n">
        <v>50.36</v>
      </c>
      <c r="E21" s="25" t="s">
        <v>71</v>
      </c>
    </row>
    <row r="22" customFormat="false" ht="13.8" hidden="false" customHeight="false" outlineLevel="0" collapsed="false">
      <c r="A22" s="7"/>
      <c r="B22" s="15"/>
      <c r="C22" s="9" t="s">
        <v>72</v>
      </c>
      <c r="D22" s="24" t="n">
        <v>1398.97</v>
      </c>
      <c r="E22" s="25" t="s">
        <v>73</v>
      </c>
    </row>
    <row r="23" customFormat="false" ht="13.8" hidden="false" customHeight="false" outlineLevel="0" collapsed="false">
      <c r="A23" s="7"/>
      <c r="B23" s="15"/>
      <c r="C23" s="9" t="s">
        <v>72</v>
      </c>
      <c r="D23" s="24" t="n">
        <v>50.36</v>
      </c>
      <c r="E23" s="25" t="s">
        <v>71</v>
      </c>
    </row>
    <row r="24" customFormat="false" ht="13.8" hidden="false" customHeight="false" outlineLevel="0" collapsed="false">
      <c r="A24" s="7"/>
      <c r="B24" s="15"/>
      <c r="C24" s="9" t="s">
        <v>72</v>
      </c>
      <c r="D24" s="24" t="n">
        <v>25.18</v>
      </c>
      <c r="E24" s="25" t="s">
        <v>71</v>
      </c>
    </row>
    <row r="25" customFormat="false" ht="13.8" hidden="false" customHeight="false" outlineLevel="0" collapsed="false">
      <c r="A25" s="7"/>
      <c r="B25" s="15"/>
      <c r="C25" s="9" t="s">
        <v>72</v>
      </c>
      <c r="D25" s="24" t="n">
        <v>50.36</v>
      </c>
      <c r="E25" s="25" t="s">
        <v>71</v>
      </c>
    </row>
    <row r="26" customFormat="false" ht="13.8" hidden="false" customHeight="false" outlineLevel="0" collapsed="false">
      <c r="A26" s="7"/>
      <c r="B26" s="15"/>
      <c r="C26" s="9" t="s">
        <v>74</v>
      </c>
      <c r="D26" s="24" t="n">
        <v>25.3</v>
      </c>
      <c r="E26" s="25" t="s">
        <v>71</v>
      </c>
    </row>
    <row r="27" customFormat="false" ht="13.8" hidden="false" customHeight="false" outlineLevel="0" collapsed="false">
      <c r="A27" s="4" t="s">
        <v>75</v>
      </c>
      <c r="B27" s="4"/>
      <c r="C27" s="12"/>
      <c r="D27" s="13" t="n">
        <f aca="false">SUM(D17:D26)</f>
        <v>5836.85</v>
      </c>
      <c r="E27" s="15"/>
    </row>
    <row r="28" customFormat="false" ht="13.8" hidden="false" customHeight="false" outlineLevel="0" collapsed="false">
      <c r="A28" s="15" t="s">
        <v>76</v>
      </c>
      <c r="B28" s="15"/>
      <c r="C28" s="9" t="s">
        <v>35</v>
      </c>
      <c r="D28" s="10" t="n">
        <v>3162.52</v>
      </c>
      <c r="E28" s="11" t="s">
        <v>77</v>
      </c>
    </row>
    <row r="29" s="26" customFormat="true" ht="13.8" hidden="false" customHeight="false" outlineLevel="0" collapsed="false">
      <c r="A29" s="15"/>
      <c r="B29" s="15"/>
      <c r="C29" s="9" t="s">
        <v>35</v>
      </c>
      <c r="D29" s="10" t="n">
        <v>172.22</v>
      </c>
      <c r="E29" s="11" t="s">
        <v>78</v>
      </c>
    </row>
    <row r="30" customFormat="false" ht="13.8" hidden="false" customHeight="false" outlineLevel="0" collapsed="false">
      <c r="A30" s="15"/>
      <c r="B30" s="15"/>
      <c r="C30" s="9" t="s">
        <v>35</v>
      </c>
      <c r="D30" s="10" t="n">
        <v>845.96</v>
      </c>
      <c r="E30" s="11" t="s">
        <v>79</v>
      </c>
    </row>
    <row r="31" s="26" customFormat="true" ht="13.8" hidden="false" customHeight="false" outlineLevel="0" collapsed="false">
      <c r="A31" s="15"/>
      <c r="B31" s="15"/>
      <c r="C31" s="9" t="s">
        <v>37</v>
      </c>
      <c r="D31" s="10" t="n">
        <v>77.61</v>
      </c>
      <c r="E31" s="11" t="s">
        <v>80</v>
      </c>
    </row>
    <row r="32" s="26" customFormat="true" ht="13.8" hidden="false" customHeight="false" outlineLevel="0" collapsed="false">
      <c r="A32" s="15"/>
      <c r="B32" s="15"/>
      <c r="C32" s="9" t="s">
        <v>37</v>
      </c>
      <c r="D32" s="10" t="n">
        <v>15.8</v>
      </c>
      <c r="E32" s="11" t="s">
        <v>78</v>
      </c>
    </row>
    <row r="33" customFormat="false" ht="13.8" hidden="false" customHeight="false" outlineLevel="0" collapsed="false">
      <c r="A33" s="15"/>
      <c r="B33" s="15"/>
      <c r="C33" s="9" t="s">
        <v>38</v>
      </c>
      <c r="D33" s="10" t="n">
        <v>250</v>
      </c>
      <c r="E33" s="15" t="s">
        <v>81</v>
      </c>
    </row>
    <row r="34" customFormat="false" ht="13.8" hidden="false" customHeight="false" outlineLevel="0" collapsed="false">
      <c r="A34" s="15"/>
      <c r="B34" s="15"/>
      <c r="C34" s="9" t="s">
        <v>38</v>
      </c>
      <c r="D34" s="10" t="n">
        <v>2545.24</v>
      </c>
      <c r="E34" s="15" t="s">
        <v>82</v>
      </c>
    </row>
    <row r="35" customFormat="false" ht="13.8" hidden="false" customHeight="false" outlineLevel="0" collapsed="false">
      <c r="A35" s="15"/>
      <c r="B35" s="15"/>
      <c r="C35" s="9" t="s">
        <v>38</v>
      </c>
      <c r="D35" s="10" t="n">
        <v>293.93</v>
      </c>
      <c r="E35" s="15" t="s">
        <v>83</v>
      </c>
    </row>
    <row r="36" s="26" customFormat="true" ht="13.8" hidden="false" customHeight="false" outlineLevel="0" collapsed="false">
      <c r="A36" s="15"/>
      <c r="B36" s="15"/>
      <c r="C36" s="9" t="s">
        <v>39</v>
      </c>
      <c r="D36" s="10" t="n">
        <v>493.89</v>
      </c>
      <c r="E36" s="15" t="s">
        <v>84</v>
      </c>
    </row>
    <row r="37" customFormat="false" ht="13.8" hidden="false" customHeight="false" outlineLevel="0" collapsed="false">
      <c r="A37" s="15"/>
      <c r="B37" s="15"/>
      <c r="C37" s="9" t="s">
        <v>39</v>
      </c>
      <c r="D37" s="10" t="n">
        <v>5383.41</v>
      </c>
      <c r="E37" s="15" t="s">
        <v>84</v>
      </c>
    </row>
    <row r="38" customFormat="false" ht="13.8" hidden="false" customHeight="false" outlineLevel="0" collapsed="false">
      <c r="A38" s="15"/>
      <c r="B38" s="15"/>
      <c r="C38" s="9" t="s">
        <v>72</v>
      </c>
      <c r="D38" s="10" t="n">
        <v>64.99</v>
      </c>
      <c r="E38" s="15" t="s">
        <v>85</v>
      </c>
    </row>
    <row r="39" customFormat="false" ht="13.8" hidden="false" customHeight="false" outlineLevel="0" collapsed="false">
      <c r="A39" s="15"/>
      <c r="B39" s="15"/>
      <c r="C39" s="9" t="s">
        <v>72</v>
      </c>
      <c r="D39" s="10" t="n">
        <v>84</v>
      </c>
      <c r="E39" s="15" t="s">
        <v>86</v>
      </c>
    </row>
    <row r="40" customFormat="false" ht="13.8" hidden="false" customHeight="false" outlineLevel="0" collapsed="false">
      <c r="A40" s="15"/>
      <c r="B40" s="15"/>
      <c r="C40" s="9" t="s">
        <v>72</v>
      </c>
      <c r="D40" s="10" t="n">
        <v>45</v>
      </c>
      <c r="E40" s="15" t="s">
        <v>87</v>
      </c>
    </row>
    <row r="41" customFormat="false" ht="13.8" hidden="false" customHeight="false" outlineLevel="0" collapsed="false">
      <c r="A41" s="15"/>
      <c r="B41" s="15"/>
      <c r="C41" s="9" t="s">
        <v>88</v>
      </c>
      <c r="D41" s="10" t="n">
        <v>4369.68</v>
      </c>
      <c r="E41" s="15" t="s">
        <v>89</v>
      </c>
    </row>
    <row r="42" customFormat="false" ht="13.8" hidden="false" customHeight="false" outlineLevel="0" collapsed="false">
      <c r="A42" s="4" t="s">
        <v>90</v>
      </c>
      <c r="B42" s="4"/>
      <c r="C42" s="12"/>
      <c r="D42" s="13" t="n">
        <f aca="false">SUM(D28:D41)</f>
        <v>17804.25</v>
      </c>
      <c r="E42" s="4"/>
    </row>
    <row r="43" customFormat="false" ht="13.8" hidden="false" customHeight="false" outlineLevel="0" collapsed="false">
      <c r="A43" s="15" t="s">
        <v>91</v>
      </c>
      <c r="B43" s="15"/>
      <c r="C43" s="9" t="s">
        <v>35</v>
      </c>
      <c r="D43" s="10" t="n">
        <v>22270.85</v>
      </c>
      <c r="E43" s="15" t="s">
        <v>92</v>
      </c>
    </row>
    <row r="44" customFormat="false" ht="13.8" hidden="false" customHeight="false" outlineLevel="0" collapsed="false">
      <c r="A44" s="15"/>
      <c r="B44" s="15"/>
      <c r="C44" s="9" t="s">
        <v>12</v>
      </c>
      <c r="D44" s="10" t="n">
        <v>410.42</v>
      </c>
      <c r="E44" s="15" t="s">
        <v>93</v>
      </c>
    </row>
    <row r="45" customFormat="false" ht="13.8" hidden="false" customHeight="false" outlineLevel="0" collapsed="false">
      <c r="A45" s="15"/>
      <c r="B45" s="15"/>
      <c r="C45" s="9" t="s">
        <v>12</v>
      </c>
      <c r="D45" s="10" t="n">
        <v>7021</v>
      </c>
      <c r="E45" s="15" t="s">
        <v>94</v>
      </c>
    </row>
    <row r="46" customFormat="false" ht="13.8" hidden="false" customHeight="false" outlineLevel="0" collapsed="false">
      <c r="A46" s="15"/>
      <c r="B46" s="15"/>
      <c r="C46" s="9" t="s">
        <v>12</v>
      </c>
      <c r="D46" s="10" t="n">
        <v>1904</v>
      </c>
      <c r="E46" s="15" t="s">
        <v>95</v>
      </c>
    </row>
    <row r="47" customFormat="false" ht="13.8" hidden="false" customHeight="false" outlineLevel="0" collapsed="false">
      <c r="A47" s="15"/>
      <c r="B47" s="15"/>
      <c r="C47" s="9" t="s">
        <v>96</v>
      </c>
      <c r="D47" s="10" t="n">
        <v>20717.42</v>
      </c>
      <c r="E47" s="15" t="s">
        <v>97</v>
      </c>
    </row>
    <row r="48" customFormat="false" ht="13.8" hidden="false" customHeight="false" outlineLevel="0" collapsed="false">
      <c r="A48" s="15"/>
      <c r="B48" s="15"/>
      <c r="C48" s="9" t="s">
        <v>96</v>
      </c>
      <c r="D48" s="10" t="n">
        <v>6791.64</v>
      </c>
      <c r="E48" s="15" t="s">
        <v>98</v>
      </c>
      <c r="K48" s="2"/>
    </row>
    <row r="49" customFormat="false" ht="13.8" hidden="false" customHeight="false" outlineLevel="0" collapsed="false">
      <c r="A49" s="15"/>
      <c r="B49" s="15"/>
      <c r="C49" s="9" t="s">
        <v>38</v>
      </c>
      <c r="D49" s="10" t="n">
        <v>214.53</v>
      </c>
      <c r="E49" s="15" t="s">
        <v>99</v>
      </c>
    </row>
    <row r="50" customFormat="false" ht="13.8" hidden="false" customHeight="false" outlineLevel="0" collapsed="false">
      <c r="A50" s="15"/>
      <c r="B50" s="15"/>
      <c r="C50" s="9" t="s">
        <v>38</v>
      </c>
      <c r="D50" s="10" t="n">
        <v>5.73</v>
      </c>
      <c r="E50" s="15" t="s">
        <v>100</v>
      </c>
    </row>
    <row r="51" customFormat="false" ht="13.8" hidden="false" customHeight="false" outlineLevel="0" collapsed="false">
      <c r="A51" s="15"/>
      <c r="B51" s="15"/>
      <c r="C51" s="9" t="s">
        <v>38</v>
      </c>
      <c r="D51" s="10" t="n">
        <v>42.9</v>
      </c>
      <c r="E51" s="15" t="s">
        <v>101</v>
      </c>
    </row>
    <row r="52" customFormat="false" ht="13.8" hidden="false" customHeight="false" outlineLevel="0" collapsed="false">
      <c r="A52" s="15"/>
      <c r="B52" s="15"/>
      <c r="C52" s="9" t="s">
        <v>38</v>
      </c>
      <c r="D52" s="10" t="n">
        <v>54.04</v>
      </c>
      <c r="E52" s="15" t="s">
        <v>102</v>
      </c>
    </row>
    <row r="53" customFormat="false" ht="13.8" hidden="false" customHeight="false" outlineLevel="0" collapsed="false">
      <c r="A53" s="15"/>
      <c r="B53" s="15"/>
      <c r="C53" s="9" t="s">
        <v>38</v>
      </c>
      <c r="D53" s="10" t="n">
        <v>10.32</v>
      </c>
      <c r="E53" s="15" t="s">
        <v>103</v>
      </c>
    </row>
    <row r="54" customFormat="false" ht="13.8" hidden="false" customHeight="false" outlineLevel="0" collapsed="false">
      <c r="A54" s="15"/>
      <c r="B54" s="15"/>
      <c r="C54" s="9" t="s">
        <v>38</v>
      </c>
      <c r="D54" s="10" t="n">
        <v>79.74</v>
      </c>
      <c r="E54" s="15" t="s">
        <v>104</v>
      </c>
    </row>
    <row r="55" customFormat="false" ht="13.8" hidden="false" customHeight="false" outlineLevel="0" collapsed="false">
      <c r="A55" s="15"/>
      <c r="B55" s="15"/>
      <c r="C55" s="9" t="s">
        <v>38</v>
      </c>
      <c r="D55" s="10" t="n">
        <v>145.31</v>
      </c>
      <c r="E55" s="15" t="s">
        <v>105</v>
      </c>
    </row>
    <row r="56" customFormat="false" ht="13.8" hidden="false" customHeight="false" outlineLevel="0" collapsed="false">
      <c r="A56" s="15"/>
      <c r="B56" s="15"/>
      <c r="C56" s="9" t="s">
        <v>38</v>
      </c>
      <c r="D56" s="10" t="n">
        <v>5444</v>
      </c>
      <c r="E56" s="15" t="s">
        <v>106</v>
      </c>
    </row>
    <row r="57" customFormat="false" ht="13.8" hidden="false" customHeight="false" outlineLevel="0" collapsed="false">
      <c r="A57" s="15"/>
      <c r="B57" s="15"/>
      <c r="C57" s="9" t="s">
        <v>38</v>
      </c>
      <c r="D57" s="10" t="n">
        <v>1119</v>
      </c>
      <c r="E57" s="15" t="s">
        <v>107</v>
      </c>
    </row>
    <row r="58" customFormat="false" ht="13.8" hidden="false" customHeight="false" outlineLevel="0" collapsed="false">
      <c r="A58" s="15"/>
      <c r="B58" s="15"/>
      <c r="C58" s="9" t="s">
        <v>38</v>
      </c>
      <c r="D58" s="10" t="n">
        <v>755</v>
      </c>
      <c r="E58" s="15" t="s">
        <v>106</v>
      </c>
    </row>
    <row r="59" customFormat="false" ht="13.8" hidden="false" customHeight="false" outlineLevel="0" collapsed="false">
      <c r="A59" s="15"/>
      <c r="B59" s="15"/>
      <c r="C59" s="9" t="s">
        <v>38</v>
      </c>
      <c r="D59" s="10" t="n">
        <v>17.75</v>
      </c>
      <c r="E59" s="15" t="s">
        <v>108</v>
      </c>
    </row>
    <row r="60" customFormat="false" ht="13.8" hidden="false" customHeight="false" outlineLevel="0" collapsed="false">
      <c r="A60" s="15"/>
      <c r="B60" s="15"/>
      <c r="C60" s="9" t="s">
        <v>38</v>
      </c>
      <c r="D60" s="10" t="n">
        <v>168.64</v>
      </c>
      <c r="E60" s="15" t="s">
        <v>109</v>
      </c>
    </row>
    <row r="61" customFormat="false" ht="13.8" hidden="false" customHeight="false" outlineLevel="0" collapsed="false">
      <c r="A61" s="15"/>
      <c r="B61" s="15"/>
      <c r="C61" s="9" t="s">
        <v>40</v>
      </c>
      <c r="D61" s="10" t="n">
        <v>1814.25</v>
      </c>
      <c r="E61" s="15" t="s">
        <v>110</v>
      </c>
    </row>
    <row r="62" customFormat="false" ht="13.8" hidden="false" customHeight="false" outlineLevel="0" collapsed="false">
      <c r="A62" s="15"/>
      <c r="B62" s="15"/>
      <c r="C62" s="9" t="s">
        <v>88</v>
      </c>
      <c r="D62" s="10" t="n">
        <v>3.32</v>
      </c>
      <c r="E62" s="15" t="s">
        <v>111</v>
      </c>
    </row>
    <row r="63" customFormat="false" ht="13.8" hidden="false" customHeight="false" outlineLevel="0" collapsed="false">
      <c r="A63" s="15"/>
      <c r="B63" s="15"/>
      <c r="C63" s="9" t="s">
        <v>88</v>
      </c>
      <c r="D63" s="10" t="n">
        <v>27.1</v>
      </c>
      <c r="E63" s="15" t="s">
        <v>112</v>
      </c>
    </row>
    <row r="64" customFormat="false" ht="13.8" hidden="false" customHeight="false" outlineLevel="0" collapsed="false">
      <c r="A64" s="15"/>
      <c r="B64" s="15"/>
      <c r="C64" s="9" t="s">
        <v>88</v>
      </c>
      <c r="D64" s="10" t="n">
        <v>197.57</v>
      </c>
      <c r="E64" s="15" t="s">
        <v>113</v>
      </c>
    </row>
    <row r="65" customFormat="false" ht="13.8" hidden="false" customHeight="false" outlineLevel="0" collapsed="false">
      <c r="A65" s="15"/>
      <c r="B65" s="15"/>
      <c r="C65" s="9" t="s">
        <v>114</v>
      </c>
      <c r="D65" s="10" t="n">
        <v>214.53</v>
      </c>
      <c r="E65" s="15" t="s">
        <v>115</v>
      </c>
    </row>
    <row r="66" customFormat="false" ht="13.8" hidden="false" customHeight="false" outlineLevel="0" collapsed="false">
      <c r="A66" s="15"/>
      <c r="B66" s="15"/>
      <c r="C66" s="9" t="s">
        <v>114</v>
      </c>
      <c r="D66" s="10" t="n">
        <v>5.73</v>
      </c>
      <c r="E66" s="15" t="s">
        <v>116</v>
      </c>
    </row>
    <row r="67" customFormat="false" ht="13.8" hidden="false" customHeight="false" outlineLevel="0" collapsed="false">
      <c r="A67" s="15"/>
      <c r="B67" s="15"/>
      <c r="C67" s="9" t="s">
        <v>114</v>
      </c>
      <c r="D67" s="10" t="n">
        <v>260.75</v>
      </c>
      <c r="E67" s="15" t="s">
        <v>117</v>
      </c>
    </row>
    <row r="68" customFormat="false" ht="13.8" hidden="false" customHeight="false" outlineLevel="0" collapsed="false">
      <c r="A68" s="15"/>
      <c r="B68" s="15"/>
      <c r="C68" s="9" t="s">
        <v>114</v>
      </c>
      <c r="D68" s="10" t="n">
        <v>83.58</v>
      </c>
      <c r="E68" s="15" t="s">
        <v>118</v>
      </c>
    </row>
    <row r="69" customFormat="false" ht="13.8" hidden="false" customHeight="false" outlineLevel="0" collapsed="false">
      <c r="A69" s="4" t="s">
        <v>119</v>
      </c>
      <c r="B69" s="4"/>
      <c r="C69" s="12"/>
      <c r="D69" s="13" t="n">
        <f aca="false">SUM(D43:D68)</f>
        <v>69779.12</v>
      </c>
      <c r="E69" s="16"/>
    </row>
    <row r="70" customFormat="false" ht="13.8" hidden="false" customHeight="false" outlineLevel="0" collapsed="false">
      <c r="A70" s="11" t="s">
        <v>120</v>
      </c>
      <c r="B70" s="15"/>
      <c r="C70" s="9" t="s">
        <v>121</v>
      </c>
      <c r="D70" s="10" t="n">
        <v>344.16</v>
      </c>
      <c r="E70" s="15" t="s">
        <v>122</v>
      </c>
    </row>
    <row r="71" customFormat="false" ht="13.8" hidden="false" customHeight="false" outlineLevel="0" collapsed="false">
      <c r="A71" s="11"/>
      <c r="B71" s="15"/>
      <c r="C71" s="9" t="s">
        <v>35</v>
      </c>
      <c r="D71" s="10" t="n">
        <v>264.71</v>
      </c>
      <c r="E71" s="15" t="s">
        <v>122</v>
      </c>
    </row>
    <row r="72" customFormat="false" ht="13.8" hidden="false" customHeight="false" outlineLevel="0" collapsed="false">
      <c r="A72" s="11"/>
      <c r="B72" s="15"/>
      <c r="C72" s="9" t="s">
        <v>96</v>
      </c>
      <c r="D72" s="10" t="n">
        <v>140</v>
      </c>
      <c r="E72" s="15" t="s">
        <v>123</v>
      </c>
    </row>
    <row r="73" customFormat="false" ht="13.8" hidden="false" customHeight="false" outlineLevel="0" collapsed="false">
      <c r="A73" s="11"/>
      <c r="B73" s="15"/>
      <c r="C73" s="9" t="s">
        <v>37</v>
      </c>
      <c r="D73" s="10" t="n">
        <v>439.92</v>
      </c>
      <c r="E73" s="15" t="s">
        <v>122</v>
      </c>
    </row>
    <row r="74" customFormat="false" ht="13.8" hidden="false" customHeight="false" outlineLevel="0" collapsed="false">
      <c r="A74" s="11"/>
      <c r="B74" s="15"/>
      <c r="C74" s="9" t="s">
        <v>38</v>
      </c>
      <c r="D74" s="10" t="n">
        <v>407.75</v>
      </c>
      <c r="E74" s="15" t="s">
        <v>122</v>
      </c>
    </row>
    <row r="75" customFormat="false" ht="13.8" hidden="false" customHeight="false" outlineLevel="0" collapsed="false">
      <c r="A75" s="11"/>
      <c r="B75" s="15"/>
      <c r="C75" s="9" t="s">
        <v>38</v>
      </c>
      <c r="D75" s="10" t="n">
        <v>822.03</v>
      </c>
      <c r="E75" s="15" t="s">
        <v>122</v>
      </c>
    </row>
    <row r="76" customFormat="false" ht="13.8" hidden="false" customHeight="false" outlineLevel="0" collapsed="false">
      <c r="A76" s="11"/>
      <c r="B76" s="15"/>
      <c r="C76" s="9" t="s">
        <v>38</v>
      </c>
      <c r="D76" s="10" t="n">
        <v>659.19</v>
      </c>
      <c r="E76" s="15" t="s">
        <v>122</v>
      </c>
    </row>
    <row r="77" customFormat="false" ht="13.8" hidden="false" customHeight="false" outlineLevel="0" collapsed="false">
      <c r="A77" s="11"/>
      <c r="B77" s="15"/>
      <c r="C77" s="9" t="s">
        <v>38</v>
      </c>
      <c r="D77" s="10" t="n">
        <v>408.98</v>
      </c>
      <c r="E77" s="15" t="s">
        <v>122</v>
      </c>
    </row>
    <row r="78" customFormat="false" ht="13.8" hidden="false" customHeight="false" outlineLevel="0" collapsed="false">
      <c r="A78" s="11"/>
      <c r="B78" s="15"/>
      <c r="C78" s="9" t="s">
        <v>38</v>
      </c>
      <c r="D78" s="10" t="n">
        <v>259.18</v>
      </c>
      <c r="E78" s="15" t="s">
        <v>122</v>
      </c>
    </row>
    <row r="79" customFormat="false" ht="13.8" hidden="false" customHeight="false" outlineLevel="0" collapsed="false">
      <c r="A79" s="11"/>
      <c r="B79" s="15"/>
      <c r="C79" s="9" t="s">
        <v>38</v>
      </c>
      <c r="D79" s="10" t="n">
        <v>198.59</v>
      </c>
      <c r="E79" s="15" t="s">
        <v>122</v>
      </c>
    </row>
    <row r="80" customFormat="false" ht="13.8" hidden="false" customHeight="false" outlineLevel="0" collapsed="false">
      <c r="A80" s="11"/>
      <c r="B80" s="15"/>
      <c r="C80" s="9" t="s">
        <v>38</v>
      </c>
      <c r="D80" s="10" t="n">
        <v>267.76</v>
      </c>
      <c r="E80" s="15" t="s">
        <v>122</v>
      </c>
    </row>
    <row r="81" customFormat="false" ht="13.8" hidden="false" customHeight="false" outlineLevel="0" collapsed="false">
      <c r="A81" s="11"/>
      <c r="B81" s="15"/>
      <c r="C81" s="9" t="s">
        <v>38</v>
      </c>
      <c r="D81" s="10" t="n">
        <v>307.04</v>
      </c>
      <c r="E81" s="15" t="s">
        <v>122</v>
      </c>
    </row>
    <row r="82" customFormat="false" ht="13.8" hidden="false" customHeight="false" outlineLevel="0" collapsed="false">
      <c r="A82" s="11"/>
      <c r="B82" s="15"/>
      <c r="C82" s="9" t="s">
        <v>38</v>
      </c>
      <c r="D82" s="10" t="n">
        <v>805.61</v>
      </c>
      <c r="E82" s="15" t="s">
        <v>122</v>
      </c>
    </row>
    <row r="83" customFormat="false" ht="13.8" hidden="false" customHeight="false" outlineLevel="0" collapsed="false">
      <c r="A83" s="11"/>
      <c r="B83" s="15"/>
      <c r="C83" s="9" t="s">
        <v>38</v>
      </c>
      <c r="D83" s="10" t="n">
        <v>462.18</v>
      </c>
      <c r="E83" s="15" t="s">
        <v>122</v>
      </c>
    </row>
    <row r="84" customFormat="false" ht="13.8" hidden="false" customHeight="false" outlineLevel="0" collapsed="false">
      <c r="A84" s="11"/>
      <c r="B84" s="15"/>
      <c r="C84" s="9" t="s">
        <v>39</v>
      </c>
      <c r="D84" s="10" t="n">
        <v>99</v>
      </c>
      <c r="E84" s="15" t="s">
        <v>122</v>
      </c>
    </row>
    <row r="85" customFormat="false" ht="13.8" hidden="false" customHeight="false" outlineLevel="0" collapsed="false">
      <c r="A85" s="11"/>
      <c r="B85" s="15"/>
      <c r="C85" s="9" t="s">
        <v>72</v>
      </c>
      <c r="D85" s="10" t="n">
        <v>259.2</v>
      </c>
      <c r="E85" s="15" t="s">
        <v>122</v>
      </c>
    </row>
    <row r="86" customFormat="false" ht="13.8" hidden="false" customHeight="false" outlineLevel="0" collapsed="false">
      <c r="A86" s="11"/>
      <c r="B86" s="15"/>
      <c r="C86" s="9" t="s">
        <v>72</v>
      </c>
      <c r="D86" s="10" t="n">
        <v>584.41</v>
      </c>
      <c r="E86" s="15" t="s">
        <v>122</v>
      </c>
    </row>
    <row r="87" customFormat="false" ht="13.8" hidden="false" customHeight="false" outlineLevel="0" collapsed="false">
      <c r="A87" s="11"/>
      <c r="B87" s="15"/>
      <c r="C87" s="9" t="s">
        <v>72</v>
      </c>
      <c r="D87" s="10" t="n">
        <v>910.73</v>
      </c>
      <c r="E87" s="15" t="s">
        <v>122</v>
      </c>
    </row>
    <row r="88" customFormat="false" ht="13.8" hidden="false" customHeight="false" outlineLevel="0" collapsed="false">
      <c r="A88" s="11"/>
      <c r="B88" s="15"/>
      <c r="C88" s="9" t="s">
        <v>41</v>
      </c>
      <c r="D88" s="10" t="n">
        <v>458.64</v>
      </c>
      <c r="E88" s="15" t="s">
        <v>122</v>
      </c>
    </row>
    <row r="89" customFormat="false" ht="13.8" hidden="false" customHeight="false" outlineLevel="0" collapsed="false">
      <c r="A89" s="27" t="s">
        <v>124</v>
      </c>
      <c r="B89" s="15"/>
      <c r="C89" s="9"/>
      <c r="D89" s="13" t="n">
        <f aca="false">SUM(D70:D88)</f>
        <v>8099.08</v>
      </c>
      <c r="E89" s="15"/>
    </row>
    <row r="90" customFormat="false" ht="13.8" hidden="false" customHeight="false" outlineLevel="0" collapsed="false">
      <c r="A90" s="15" t="s">
        <v>125</v>
      </c>
      <c r="B90" s="15"/>
      <c r="C90" s="9"/>
      <c r="D90" s="10" t="n">
        <v>267.02</v>
      </c>
      <c r="E90" s="15" t="s">
        <v>126</v>
      </c>
    </row>
    <row r="91" customFormat="false" ht="13.8" hidden="false" customHeight="false" outlineLevel="0" collapsed="false">
      <c r="A91" s="4" t="s">
        <v>127</v>
      </c>
      <c r="B91" s="4"/>
      <c r="C91" s="12"/>
      <c r="D91" s="13" t="n">
        <v>308.02</v>
      </c>
      <c r="E91" s="4"/>
    </row>
    <row r="92" customFormat="false" ht="13.8" hidden="false" customHeight="false" outlineLevel="0" collapsed="false">
      <c r="A92" s="11" t="n">
        <v>20.25</v>
      </c>
      <c r="B92" s="15"/>
      <c r="C92" s="16" t="n">
        <v>9</v>
      </c>
      <c r="D92" s="16" t="n">
        <v>42320.73</v>
      </c>
      <c r="E92" s="15" t="s">
        <v>128</v>
      </c>
    </row>
    <row r="93" customFormat="false" ht="13.8" hidden="false" customHeight="false" outlineLevel="0" collapsed="false">
      <c r="A93" s="11"/>
      <c r="B93" s="15"/>
      <c r="C93" s="9" t="s">
        <v>35</v>
      </c>
      <c r="D93" s="10" t="n">
        <v>31832.92</v>
      </c>
      <c r="E93" s="15" t="s">
        <v>129</v>
      </c>
    </row>
    <row r="94" customFormat="false" ht="13.8" hidden="false" customHeight="false" outlineLevel="0" collapsed="false">
      <c r="A94" s="11"/>
      <c r="B94" s="15"/>
      <c r="C94" s="9" t="s">
        <v>114</v>
      </c>
      <c r="D94" s="10" t="n">
        <v>38.53</v>
      </c>
      <c r="E94" s="15" t="s">
        <v>130</v>
      </c>
    </row>
    <row r="95" customFormat="false" ht="13.8" hidden="false" customHeight="false" outlineLevel="0" collapsed="false">
      <c r="A95" s="4" t="s">
        <v>131</v>
      </c>
      <c r="B95" s="4"/>
      <c r="C95" s="12"/>
      <c r="D95" s="13" t="n">
        <f aca="false">SUM(D92:D94)</f>
        <v>74192.18</v>
      </c>
      <c r="E95" s="4"/>
    </row>
    <row r="96" s="26" customFormat="true" ht="13.8" hidden="false" customHeight="false" outlineLevel="0" collapsed="false">
      <c r="A96" s="15" t="s">
        <v>132</v>
      </c>
      <c r="B96" s="15"/>
      <c r="C96" s="9" t="s">
        <v>38</v>
      </c>
      <c r="D96" s="10" t="n">
        <v>273.62</v>
      </c>
      <c r="E96" s="15" t="s">
        <v>133</v>
      </c>
    </row>
    <row r="97" customFormat="false" ht="13.8" hidden="false" customHeight="false" outlineLevel="0" collapsed="false">
      <c r="A97" s="4" t="s">
        <v>134</v>
      </c>
      <c r="B97" s="4"/>
      <c r="C97" s="12"/>
      <c r="D97" s="13" t="n">
        <f aca="false">SUM(D96)</f>
        <v>273.62</v>
      </c>
      <c r="E97" s="4"/>
    </row>
    <row r="98" s="26" customFormat="true" ht="13.8" hidden="false" customHeight="false" outlineLevel="0" collapsed="false">
      <c r="A98" s="15" t="s">
        <v>135</v>
      </c>
      <c r="B98" s="15"/>
      <c r="C98" s="9"/>
      <c r="D98" s="10"/>
      <c r="E98" s="15"/>
    </row>
    <row r="99" s="26" customFormat="true" ht="13.8" hidden="false" customHeight="false" outlineLevel="0" collapsed="false">
      <c r="A99" s="15"/>
      <c r="B99" s="15"/>
      <c r="C99" s="9" t="s">
        <v>96</v>
      </c>
      <c r="D99" s="10" t="n">
        <v>85</v>
      </c>
      <c r="E99" s="15" t="s">
        <v>136</v>
      </c>
    </row>
    <row r="100" s="26" customFormat="true" ht="13.8" hidden="false" customHeight="false" outlineLevel="0" collapsed="false">
      <c r="A100" s="15"/>
      <c r="B100" s="15"/>
      <c r="C100" s="9" t="s">
        <v>96</v>
      </c>
      <c r="D100" s="10" t="n">
        <v>100</v>
      </c>
      <c r="E100" s="15" t="s">
        <v>136</v>
      </c>
    </row>
    <row r="101" s="26" customFormat="true" ht="13.8" hidden="false" customHeight="false" outlineLevel="0" collapsed="false">
      <c r="A101" s="15"/>
      <c r="B101" s="15"/>
      <c r="C101" s="9" t="s">
        <v>37</v>
      </c>
      <c r="D101" s="10" t="n">
        <v>65</v>
      </c>
      <c r="E101" s="15" t="s">
        <v>136</v>
      </c>
    </row>
    <row r="102" s="26" customFormat="true" ht="13.8" hidden="false" customHeight="false" outlineLevel="0" collapsed="false">
      <c r="A102" s="15"/>
      <c r="B102" s="15"/>
      <c r="C102" s="9" t="s">
        <v>37</v>
      </c>
      <c r="D102" s="10" t="n">
        <v>60</v>
      </c>
      <c r="E102" s="15" t="s">
        <v>136</v>
      </c>
    </row>
    <row r="103" s="26" customFormat="true" ht="13.8" hidden="false" customHeight="false" outlineLevel="0" collapsed="false">
      <c r="A103" s="15"/>
      <c r="B103" s="15"/>
      <c r="C103" s="9" t="s">
        <v>39</v>
      </c>
      <c r="D103" s="10" t="n">
        <v>418.02</v>
      </c>
      <c r="E103" s="15" t="s">
        <v>137</v>
      </c>
    </row>
    <row r="104" s="26" customFormat="true" ht="13.8" hidden="false" customHeight="false" outlineLevel="0" collapsed="false">
      <c r="A104" s="15"/>
      <c r="B104" s="15"/>
      <c r="C104" s="9" t="s">
        <v>72</v>
      </c>
      <c r="D104" s="10" t="n">
        <v>7021</v>
      </c>
      <c r="E104" s="15" t="s">
        <v>138</v>
      </c>
    </row>
    <row r="105" s="26" customFormat="true" ht="13.8" hidden="false" customHeight="false" outlineLevel="0" collapsed="false">
      <c r="A105" s="15"/>
      <c r="B105" s="15"/>
      <c r="C105" s="9" t="s">
        <v>40</v>
      </c>
      <c r="D105" s="10" t="n">
        <v>3000</v>
      </c>
      <c r="E105" s="15" t="s">
        <v>139</v>
      </c>
    </row>
    <row r="106" s="26" customFormat="true" ht="13.8" hidden="false" customHeight="false" outlineLevel="0" collapsed="false">
      <c r="A106" s="15"/>
      <c r="B106" s="15"/>
      <c r="C106" s="9" t="s">
        <v>88</v>
      </c>
      <c r="D106" s="10" t="n">
        <v>4653</v>
      </c>
      <c r="E106" s="15" t="s">
        <v>140</v>
      </c>
    </row>
    <row r="107" customFormat="false" ht="13.8" hidden="false" customHeight="false" outlineLevel="0" collapsed="false">
      <c r="A107" s="4" t="s">
        <v>141</v>
      </c>
      <c r="B107" s="4"/>
      <c r="C107" s="12"/>
      <c r="D107" s="13" t="n">
        <f aca="false">SUM(D98:D106)</f>
        <v>15402.02</v>
      </c>
      <c r="E107" s="4"/>
    </row>
    <row r="108" customFormat="false" ht="13.8" hidden="false" customHeight="false" outlineLevel="0" collapsed="false">
      <c r="A108" s="11" t="n">
        <v>59.17</v>
      </c>
      <c r="B108" s="15"/>
      <c r="C108" s="9" t="s">
        <v>35</v>
      </c>
      <c r="D108" s="10" t="n">
        <v>14206.67</v>
      </c>
      <c r="E108" s="15" t="s">
        <v>142</v>
      </c>
    </row>
    <row r="109" customFormat="false" ht="13.8" hidden="false" customHeight="false" outlineLevel="0" collapsed="false">
      <c r="A109" s="11"/>
      <c r="B109" s="15"/>
      <c r="C109" s="9" t="s">
        <v>35</v>
      </c>
      <c r="D109" s="10" t="n">
        <v>2676</v>
      </c>
      <c r="E109" s="15" t="s">
        <v>143</v>
      </c>
    </row>
    <row r="110" customFormat="false" ht="13.8" hidden="false" customHeight="false" outlineLevel="0" collapsed="false">
      <c r="A110" s="11"/>
      <c r="B110" s="15"/>
      <c r="C110" s="9" t="s">
        <v>12</v>
      </c>
      <c r="D110" s="10" t="n">
        <v>7827.29</v>
      </c>
      <c r="E110" s="15" t="s">
        <v>144</v>
      </c>
    </row>
    <row r="111" customFormat="false" ht="13.8" hidden="false" customHeight="false" outlineLevel="0" collapsed="false">
      <c r="A111" s="11"/>
      <c r="B111" s="15"/>
      <c r="C111" s="9" t="s">
        <v>12</v>
      </c>
      <c r="D111" s="10" t="n">
        <v>33476</v>
      </c>
      <c r="E111" s="15" t="s">
        <v>145</v>
      </c>
    </row>
    <row r="112" customFormat="false" ht="13.8" hidden="false" customHeight="false" outlineLevel="0" collapsed="false">
      <c r="A112" s="11"/>
      <c r="B112" s="15"/>
      <c r="C112" s="9" t="s">
        <v>12</v>
      </c>
      <c r="D112" s="10" t="n">
        <v>208578.16</v>
      </c>
      <c r="E112" s="15" t="s">
        <v>145</v>
      </c>
    </row>
    <row r="113" customFormat="false" ht="13.8" hidden="false" customHeight="false" outlineLevel="0" collapsed="false">
      <c r="A113" s="11"/>
      <c r="B113" s="15"/>
      <c r="C113" s="9" t="s">
        <v>37</v>
      </c>
      <c r="D113" s="10" t="n">
        <v>9995.02</v>
      </c>
      <c r="E113" s="15" t="s">
        <v>146</v>
      </c>
    </row>
    <row r="114" customFormat="false" ht="13.8" hidden="false" customHeight="false" outlineLevel="0" collapsed="false">
      <c r="A114" s="11"/>
      <c r="B114" s="15"/>
      <c r="C114" s="9" t="s">
        <v>37</v>
      </c>
      <c r="D114" s="10" t="n">
        <v>152563.69</v>
      </c>
      <c r="E114" s="15" t="s">
        <v>147</v>
      </c>
    </row>
    <row r="115" customFormat="false" ht="13.8" hidden="false" customHeight="false" outlineLevel="0" collapsed="false">
      <c r="A115" s="11"/>
      <c r="B115" s="15"/>
      <c r="C115" s="9" t="s">
        <v>19</v>
      </c>
      <c r="D115" s="10" t="n">
        <v>2192.77</v>
      </c>
      <c r="E115" s="15" t="s">
        <v>148</v>
      </c>
    </row>
    <row r="116" customFormat="false" ht="13.8" hidden="false" customHeight="false" outlineLevel="0" collapsed="false">
      <c r="A116" s="11"/>
      <c r="B116" s="15"/>
      <c r="C116" s="9" t="s">
        <v>19</v>
      </c>
      <c r="D116" s="10" t="n">
        <v>9924.65</v>
      </c>
      <c r="E116" s="15" t="s">
        <v>149</v>
      </c>
    </row>
    <row r="117" customFormat="false" ht="13.8" hidden="false" customHeight="false" outlineLevel="0" collapsed="false">
      <c r="A117" s="11"/>
      <c r="B117" s="15"/>
      <c r="C117" s="9" t="s">
        <v>19</v>
      </c>
      <c r="D117" s="10" t="n">
        <v>194715.52</v>
      </c>
      <c r="E117" s="15" t="s">
        <v>147</v>
      </c>
    </row>
    <row r="118" customFormat="false" ht="13.8" hidden="false" customHeight="false" outlineLevel="0" collapsed="false">
      <c r="A118" s="11"/>
      <c r="B118" s="15"/>
      <c r="C118" s="9" t="s">
        <v>74</v>
      </c>
      <c r="D118" s="10" t="n">
        <v>2912.97</v>
      </c>
      <c r="E118" s="15" t="s">
        <v>150</v>
      </c>
    </row>
    <row r="119" customFormat="false" ht="13.8" hidden="false" customHeight="false" outlineLevel="0" collapsed="false">
      <c r="A119" s="27" t="s">
        <v>151</v>
      </c>
      <c r="B119" s="4"/>
      <c r="C119" s="12"/>
      <c r="D119" s="13" t="n">
        <f aca="false">SUM(D108:D118)</f>
        <v>639068.74</v>
      </c>
      <c r="E119" s="4"/>
    </row>
    <row r="120" customFormat="false" ht="13.8" hidden="false" customHeight="false" outlineLevel="0" collapsed="false">
      <c r="A120" s="28" t="s">
        <v>152</v>
      </c>
      <c r="B120" s="15"/>
      <c r="C120" s="9" t="s">
        <v>12</v>
      </c>
      <c r="D120" s="10" t="n">
        <v>7622</v>
      </c>
      <c r="E120" s="15" t="s">
        <v>153</v>
      </c>
    </row>
    <row r="121" customFormat="false" ht="13.8" hidden="false" customHeight="false" outlineLevel="0" collapsed="false">
      <c r="A121" s="29" t="s">
        <v>154</v>
      </c>
      <c r="B121" s="15"/>
      <c r="C121" s="9"/>
      <c r="D121" s="13" t="n">
        <f aca="false">SUM(D120)</f>
        <v>7622</v>
      </c>
      <c r="E121" s="15"/>
    </row>
    <row r="122" customFormat="false" ht="13.8" hidden="false" customHeight="false" outlineLevel="0" collapsed="false">
      <c r="A122" s="28" t="n">
        <v>65.01</v>
      </c>
      <c r="B122" s="15"/>
      <c r="C122" s="9"/>
      <c r="D122" s="10" t="n">
        <v>1081459.08</v>
      </c>
      <c r="E122" s="15" t="s">
        <v>155</v>
      </c>
    </row>
    <row r="123" customFormat="false" ht="13.8" hidden="false" customHeight="false" outlineLevel="0" collapsed="false">
      <c r="A123" s="29" t="s">
        <v>156</v>
      </c>
      <c r="B123" s="15"/>
      <c r="C123" s="9"/>
      <c r="D123" s="13" t="n">
        <f aca="false">SUM(D122)</f>
        <v>1081459.08</v>
      </c>
      <c r="E123" s="15"/>
    </row>
    <row r="124" customFormat="false" ht="13.8" hidden="false" customHeight="false" outlineLevel="0" collapsed="false">
      <c r="A124" s="28" t="s">
        <v>157</v>
      </c>
      <c r="B124" s="15"/>
      <c r="C124" s="9" t="s">
        <v>40</v>
      </c>
      <c r="D124" s="10" t="n">
        <v>3626.81</v>
      </c>
      <c r="E124" s="15" t="s">
        <v>158</v>
      </c>
    </row>
    <row r="125" customFormat="false" ht="13.8" hidden="false" customHeight="false" outlineLevel="0" collapsed="false">
      <c r="A125" s="28"/>
      <c r="B125" s="15"/>
      <c r="C125" s="9" t="s">
        <v>40</v>
      </c>
      <c r="D125" s="10" t="n">
        <v>82691.18</v>
      </c>
      <c r="E125" s="15" t="s">
        <v>159</v>
      </c>
    </row>
    <row r="126" customFormat="false" ht="13.8" hidden="false" customHeight="false" outlineLevel="0" collapsed="false">
      <c r="A126" s="28"/>
      <c r="B126" s="15"/>
      <c r="C126" s="9" t="s">
        <v>40</v>
      </c>
      <c r="D126" s="10" t="n">
        <v>3245.87</v>
      </c>
      <c r="E126" s="15" t="s">
        <v>158</v>
      </c>
    </row>
    <row r="127" customFormat="false" ht="13.8" hidden="false" customHeight="false" outlineLevel="0" collapsed="false">
      <c r="A127" s="28"/>
      <c r="B127" s="15"/>
      <c r="C127" s="9" t="s">
        <v>40</v>
      </c>
      <c r="D127" s="10" t="n">
        <v>74005.85</v>
      </c>
      <c r="E127" s="15" t="s">
        <v>159</v>
      </c>
    </row>
    <row r="128" customFormat="false" ht="13.8" hidden="false" customHeight="false" outlineLevel="0" collapsed="false">
      <c r="A128" s="28"/>
      <c r="B128" s="15"/>
      <c r="C128" s="9" t="s">
        <v>40</v>
      </c>
      <c r="D128" s="10" t="n">
        <v>2771.46</v>
      </c>
      <c r="E128" s="15" t="s">
        <v>158</v>
      </c>
    </row>
    <row r="129" customFormat="false" ht="13.8" hidden="false" customHeight="false" outlineLevel="0" collapsed="false">
      <c r="A129" s="28"/>
      <c r="B129" s="15"/>
      <c r="C129" s="9" t="s">
        <v>40</v>
      </c>
      <c r="D129" s="10" t="n">
        <v>63189.17</v>
      </c>
      <c r="E129" s="15" t="s">
        <v>159</v>
      </c>
    </row>
    <row r="130" customFormat="false" ht="13.8" hidden="false" customHeight="false" outlineLevel="0" collapsed="false">
      <c r="A130" s="28"/>
      <c r="B130" s="15"/>
      <c r="C130" s="9" t="s">
        <v>40</v>
      </c>
      <c r="D130" s="10" t="n">
        <v>2048.39</v>
      </c>
      <c r="E130" s="15" t="s">
        <v>158</v>
      </c>
    </row>
    <row r="131" customFormat="false" ht="13.8" hidden="false" customHeight="false" outlineLevel="0" collapsed="false">
      <c r="A131" s="28"/>
      <c r="B131" s="15"/>
      <c r="C131" s="9" t="s">
        <v>40</v>
      </c>
      <c r="D131" s="10" t="n">
        <v>46703.3</v>
      </c>
      <c r="E131" s="15" t="s">
        <v>159</v>
      </c>
    </row>
    <row r="132" customFormat="false" ht="13.8" hidden="false" customHeight="false" outlineLevel="0" collapsed="false">
      <c r="A132" s="28"/>
      <c r="B132" s="15"/>
      <c r="C132" s="9"/>
      <c r="D132" s="10" t="n">
        <v>11221898.82</v>
      </c>
      <c r="E132" s="15" t="s">
        <v>155</v>
      </c>
    </row>
    <row r="133" customFormat="false" ht="13.8" hidden="false" customHeight="false" outlineLevel="0" collapsed="false">
      <c r="A133" s="29" t="s">
        <v>160</v>
      </c>
      <c r="B133" s="4"/>
      <c r="C133" s="12"/>
      <c r="D133" s="13" t="n">
        <f aca="false">SUM(D124:D132)</f>
        <v>11500180.85</v>
      </c>
      <c r="E133" s="4"/>
    </row>
    <row r="134" customFormat="false" ht="13.8" hidden="false" customHeight="false" outlineLevel="0" collapsed="false">
      <c r="A134" s="29"/>
      <c r="B134" s="4"/>
      <c r="C134" s="12"/>
      <c r="D134" s="13"/>
      <c r="E134" s="4"/>
    </row>
    <row r="135" customFormat="false" ht="13.8" hidden="false" customHeight="false" outlineLevel="0" collapsed="false">
      <c r="A135" s="2" t="s">
        <v>53</v>
      </c>
      <c r="D135" s="3" t="n">
        <f aca="false">D12+D14+D16+D27+D42+D69+D89+D91+D95+D97+D107+D119+D123+D133+D121</f>
        <v>13441827.97</v>
      </c>
    </row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3.8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1" width="13.29"/>
    <col collapsed="false" customWidth="true" hidden="false" outlineLevel="0" max="5" min="5" style="0" width="35.85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 t="s">
        <v>768</v>
      </c>
      <c r="C8" s="5"/>
      <c r="D8" s="6"/>
      <c r="E8" s="5"/>
    </row>
    <row r="9" customFormat="false" ht="13.8" hidden="false" customHeight="false" outlineLevel="0" collapsed="false">
      <c r="A9" s="4"/>
      <c r="B9" s="5"/>
      <c r="C9" s="5"/>
      <c r="D9" s="6"/>
      <c r="E9" s="5"/>
    </row>
    <row r="10" customFormat="false" ht="13.8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796</v>
      </c>
      <c r="C11" s="9" t="s">
        <v>12</v>
      </c>
      <c r="D11" s="10" t="n">
        <f aca="false">SUM(259969-44439-7570)</f>
        <v>207960</v>
      </c>
      <c r="E11" s="11" t="s">
        <v>797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f aca="false">SUM(146770-1480)</f>
        <v>145290</v>
      </c>
      <c r="E12" s="11" t="s">
        <v>797</v>
      </c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f aca="false">SUM(187092-32998)</f>
        <v>154094</v>
      </c>
      <c r="E13" s="11" t="s">
        <v>797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v>57486</v>
      </c>
      <c r="E14" s="11" t="s">
        <v>797</v>
      </c>
    </row>
    <row r="15" customFormat="false" ht="13.8" hidden="false" customHeight="false" outlineLevel="0" collapsed="false">
      <c r="A15" s="7"/>
      <c r="B15" s="8"/>
      <c r="C15" s="9" t="s">
        <v>165</v>
      </c>
      <c r="D15" s="10" t="n">
        <v>12674</v>
      </c>
      <c r="E15" s="11" t="s">
        <v>797</v>
      </c>
    </row>
    <row r="16" customFormat="false" ht="13.8" hidden="false" customHeight="false" outlineLevel="0" collapsed="false">
      <c r="A16" s="7"/>
      <c r="B16" s="8"/>
      <c r="C16" s="9" t="s">
        <v>165</v>
      </c>
      <c r="D16" s="10" t="n">
        <f aca="false">SUM(14800-965)</f>
        <v>13835</v>
      </c>
      <c r="E16" s="11" t="s">
        <v>797</v>
      </c>
    </row>
    <row r="17" customFormat="false" ht="13.8" hidden="false" customHeight="false" outlineLevel="0" collapsed="false">
      <c r="A17" s="7"/>
      <c r="B17" s="8"/>
      <c r="C17" s="9" t="s">
        <v>165</v>
      </c>
      <c r="D17" s="10" t="n">
        <v>13981</v>
      </c>
      <c r="E17" s="11" t="s">
        <v>797</v>
      </c>
    </row>
    <row r="18" customFormat="false" ht="13.8" hidden="false" customHeight="false" outlineLevel="0" collapsed="false">
      <c r="A18" s="7"/>
      <c r="B18" s="8"/>
      <c r="C18" s="9" t="s">
        <v>165</v>
      </c>
      <c r="D18" s="10" t="n">
        <v>75682</v>
      </c>
      <c r="E18" s="11" t="s">
        <v>798</v>
      </c>
    </row>
    <row r="19" customFormat="false" ht="13.8" hidden="false" customHeight="false" outlineLevel="0" collapsed="false">
      <c r="A19" s="7"/>
      <c r="B19" s="8"/>
      <c r="C19" s="9" t="s">
        <v>165</v>
      </c>
      <c r="D19" s="10" t="n">
        <v>118260</v>
      </c>
      <c r="E19" s="11" t="s">
        <v>799</v>
      </c>
    </row>
    <row r="20" customFormat="false" ht="13.8" hidden="false" customHeight="false" outlineLevel="0" collapsed="false">
      <c r="A20" s="7"/>
      <c r="B20" s="8"/>
      <c r="C20" s="9" t="s">
        <v>165</v>
      </c>
      <c r="D20" s="10" t="n">
        <v>299050</v>
      </c>
      <c r="E20" s="11" t="s">
        <v>763</v>
      </c>
    </row>
    <row r="21" customFormat="false" ht="13.8" hidden="false" customHeight="false" outlineLevel="0" collapsed="false">
      <c r="A21" s="7"/>
      <c r="B21" s="8"/>
      <c r="C21" s="9" t="s">
        <v>40</v>
      </c>
      <c r="D21" s="10" t="n">
        <v>2238</v>
      </c>
      <c r="E21" s="11" t="s">
        <v>800</v>
      </c>
    </row>
    <row r="22" customFormat="false" ht="13.8" hidden="false" customHeight="false" outlineLevel="0" collapsed="false">
      <c r="A22" s="7"/>
      <c r="B22" s="8"/>
      <c r="C22" s="9" t="s">
        <v>40</v>
      </c>
      <c r="D22" s="10" t="n">
        <v>3600</v>
      </c>
      <c r="E22" s="11" t="s">
        <v>20</v>
      </c>
    </row>
    <row r="23" customFormat="false" ht="13.8" hidden="false" customHeight="false" outlineLevel="0" collapsed="false">
      <c r="A23" s="7"/>
      <c r="B23" s="8"/>
      <c r="C23" s="9" t="s">
        <v>40</v>
      </c>
      <c r="D23" s="10" t="n">
        <v>1309</v>
      </c>
      <c r="E23" s="11" t="s">
        <v>20</v>
      </c>
    </row>
    <row r="24" customFormat="false" ht="13.8" hidden="false" customHeight="false" outlineLevel="0" collapsed="false">
      <c r="A24" s="7"/>
      <c r="B24" s="8"/>
      <c r="C24" s="9" t="s">
        <v>40</v>
      </c>
      <c r="D24" s="10" t="n">
        <v>170</v>
      </c>
      <c r="E24" s="11" t="s">
        <v>20</v>
      </c>
    </row>
    <row r="25" customFormat="false" ht="13.8" hidden="false" customHeight="false" outlineLevel="0" collapsed="false">
      <c r="A25" s="4" t="s">
        <v>24</v>
      </c>
      <c r="B25" s="4"/>
      <c r="C25" s="12"/>
      <c r="D25" s="13" t="n">
        <f aca="false">SUM(D11:D24)</f>
        <v>1105629</v>
      </c>
      <c r="E25" s="14"/>
    </row>
    <row r="26" customFormat="false" ht="13.8" hidden="false" customHeight="false" outlineLevel="0" collapsed="false">
      <c r="A26" s="15" t="s">
        <v>25</v>
      </c>
      <c r="B26" s="15"/>
      <c r="C26" s="9" t="s">
        <v>165</v>
      </c>
      <c r="D26" s="10" t="n">
        <v>44439</v>
      </c>
      <c r="E26" s="15" t="s">
        <v>418</v>
      </c>
    </row>
    <row r="27" customFormat="false" ht="13.8" hidden="false" customHeight="false" outlineLevel="0" collapsed="false">
      <c r="A27" s="4" t="s">
        <v>27</v>
      </c>
      <c r="B27" s="4"/>
      <c r="C27" s="12"/>
      <c r="D27" s="13" t="n">
        <f aca="false">SUM(D26)</f>
        <v>44439</v>
      </c>
      <c r="E27" s="4"/>
    </row>
    <row r="28" customFormat="false" ht="13.8" hidden="false" customHeight="false" outlineLevel="0" collapsed="false">
      <c r="A28" s="15" t="s">
        <v>28</v>
      </c>
      <c r="B28" s="15"/>
      <c r="C28" s="9" t="s">
        <v>165</v>
      </c>
      <c r="D28" s="10" t="n">
        <v>1449</v>
      </c>
      <c r="E28" s="15" t="s">
        <v>801</v>
      </c>
    </row>
    <row r="29" customFormat="false" ht="13.8" hidden="false" customHeight="false" outlineLevel="0" collapsed="false">
      <c r="A29" s="15"/>
      <c r="B29" s="15"/>
      <c r="C29" s="9" t="s">
        <v>165</v>
      </c>
      <c r="D29" s="10" t="n">
        <v>5580</v>
      </c>
      <c r="E29" s="15" t="s">
        <v>420</v>
      </c>
    </row>
    <row r="30" customFormat="false" ht="13.8" hidden="false" customHeight="false" outlineLevel="0" collapsed="false">
      <c r="A30" s="15"/>
      <c r="B30" s="15"/>
      <c r="C30" s="9" t="s">
        <v>165</v>
      </c>
      <c r="D30" s="10" t="n">
        <v>2232</v>
      </c>
      <c r="E30" s="15" t="s">
        <v>421</v>
      </c>
    </row>
    <row r="31" customFormat="false" ht="13.8" hidden="false" customHeight="false" outlineLevel="0" collapsed="false">
      <c r="A31" s="15"/>
      <c r="B31" s="15"/>
      <c r="C31" s="9" t="s">
        <v>173</v>
      </c>
      <c r="D31" s="10" t="n">
        <v>11360</v>
      </c>
      <c r="E31" s="15" t="s">
        <v>802</v>
      </c>
    </row>
    <row r="32" customFormat="false" ht="13.8" hidden="false" customHeight="false" outlineLevel="0" collapsed="false">
      <c r="A32" s="4" t="s">
        <v>33</v>
      </c>
      <c r="B32" s="4"/>
      <c r="C32" s="12"/>
      <c r="D32" s="13" t="n">
        <f aca="false">SUM(D28:D31)</f>
        <v>20621</v>
      </c>
      <c r="E32" s="16"/>
    </row>
    <row r="33" customFormat="false" ht="13.8" hidden="false" customHeight="false" outlineLevel="0" collapsed="false">
      <c r="A33" s="15" t="s">
        <v>34</v>
      </c>
      <c r="B33" s="4"/>
      <c r="C33" s="56" t="s">
        <v>121</v>
      </c>
      <c r="D33" s="77" t="n">
        <v>288</v>
      </c>
      <c r="E33" s="15" t="s">
        <v>36</v>
      </c>
    </row>
    <row r="34" customFormat="false" ht="13.8" hidden="false" customHeight="false" outlineLevel="0" collapsed="false">
      <c r="A34" s="15"/>
      <c r="B34" s="4"/>
      <c r="C34" s="56" t="s">
        <v>12</v>
      </c>
      <c r="D34" s="77" t="n">
        <v>288</v>
      </c>
      <c r="E34" s="15" t="s">
        <v>36</v>
      </c>
    </row>
    <row r="35" customFormat="false" ht="13.8" hidden="false" customHeight="false" outlineLevel="0" collapsed="false">
      <c r="A35" s="15"/>
      <c r="B35" s="4"/>
      <c r="C35" s="56" t="s">
        <v>165</v>
      </c>
      <c r="D35" s="77" t="n">
        <v>288</v>
      </c>
      <c r="E35" s="15" t="s">
        <v>36</v>
      </c>
    </row>
    <row r="36" customFormat="false" ht="13.8" hidden="false" customHeight="false" outlineLevel="0" collapsed="false">
      <c r="A36" s="15"/>
      <c r="B36" s="4"/>
      <c r="C36" s="56" t="s">
        <v>39</v>
      </c>
      <c r="D36" s="77" t="n">
        <v>288</v>
      </c>
      <c r="E36" s="15" t="s">
        <v>36</v>
      </c>
    </row>
    <row r="37" customFormat="false" ht="13.8" hidden="false" customHeight="false" outlineLevel="0" collapsed="false">
      <c r="A37" s="4" t="s">
        <v>42</v>
      </c>
      <c r="B37" s="4"/>
      <c r="C37" s="12"/>
      <c r="D37" s="13" t="n">
        <f aca="false">SUM(D33:D36)</f>
        <v>1152</v>
      </c>
      <c r="E37" s="16"/>
    </row>
    <row r="38" customFormat="false" ht="13.8" hidden="false" customHeight="false" outlineLevel="0" collapsed="false">
      <c r="A38" s="15" t="s">
        <v>43</v>
      </c>
      <c r="B38" s="15"/>
      <c r="C38" s="9"/>
      <c r="D38" s="10" t="n">
        <v>32998</v>
      </c>
      <c r="E38" s="15" t="s">
        <v>185</v>
      </c>
    </row>
    <row r="39" customFormat="false" ht="13.8" hidden="false" customHeight="false" outlineLevel="0" collapsed="false">
      <c r="A39" s="4" t="s">
        <v>45</v>
      </c>
      <c r="B39" s="4"/>
      <c r="C39" s="12"/>
      <c r="D39" s="13" t="n">
        <f aca="false">SUM(D38)</f>
        <v>32998</v>
      </c>
      <c r="E39" s="4"/>
    </row>
    <row r="40" customFormat="false" ht="13.8" hidden="false" customHeight="false" outlineLevel="0" collapsed="false">
      <c r="A40" s="16" t="s">
        <v>46</v>
      </c>
      <c r="B40" s="16"/>
      <c r="C40" s="16" t="n">
        <v>11</v>
      </c>
      <c r="D40" s="17" t="n">
        <v>2445</v>
      </c>
      <c r="E40" s="16" t="s">
        <v>186</v>
      </c>
    </row>
    <row r="41" s="2" customFormat="true" ht="13.8" hidden="false" customHeight="false" outlineLevel="0" collapsed="false">
      <c r="A41" s="4" t="s">
        <v>48</v>
      </c>
      <c r="B41" s="4"/>
      <c r="C41" s="4"/>
      <c r="D41" s="18" t="n">
        <f aca="false">SUM(D40)</f>
        <v>2445</v>
      </c>
      <c r="E41" s="4"/>
    </row>
    <row r="42" customFormat="false" ht="13.8" hidden="false" customHeight="false" outlineLevel="0" collapsed="false">
      <c r="A42" s="15" t="s">
        <v>49</v>
      </c>
      <c r="B42" s="15"/>
      <c r="C42" s="9" t="s">
        <v>165</v>
      </c>
      <c r="D42" s="19" t="n">
        <v>27246</v>
      </c>
      <c r="E42" s="11" t="s">
        <v>803</v>
      </c>
    </row>
    <row r="43" customFormat="false" ht="13.8" hidden="false" customHeight="false" outlineLevel="0" collapsed="false">
      <c r="A43" s="7"/>
      <c r="B43" s="15"/>
      <c r="C43" s="9" t="s">
        <v>165</v>
      </c>
      <c r="D43" s="10" t="n">
        <v>7570</v>
      </c>
      <c r="E43" s="11" t="s">
        <v>426</v>
      </c>
    </row>
    <row r="44" customFormat="false" ht="13.8" hidden="false" customHeight="false" outlineLevel="0" collapsed="false">
      <c r="A44" s="4" t="s">
        <v>52</v>
      </c>
      <c r="B44" s="4"/>
      <c r="C44" s="12"/>
      <c r="D44" s="13" t="n">
        <f aca="false">SUM(D42:D43)</f>
        <v>34816</v>
      </c>
      <c r="E44" s="16"/>
    </row>
    <row r="45" s="2" customFormat="true" ht="13.8" hidden="false" customHeight="false" outlineLevel="0" collapsed="false">
      <c r="A45" s="2" t="s">
        <v>53</v>
      </c>
      <c r="D45" s="3" t="n">
        <f aca="false">SUM(D25+D27+D32+D37+D39+D41+D44)</f>
        <v>1242100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8.77"/>
    <col collapsed="false" customWidth="true" hidden="false" outlineLevel="0" max="5" min="5" style="0" width="76.28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343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 t="s">
        <v>577</v>
      </c>
      <c r="B8" s="2"/>
      <c r="C8" s="2"/>
      <c r="D8" s="59" t="s">
        <v>804</v>
      </c>
      <c r="E8" s="7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56</v>
      </c>
      <c r="B11" s="8"/>
      <c r="C11" s="9" t="s">
        <v>383</v>
      </c>
      <c r="D11" s="10" t="n">
        <v>32437.15</v>
      </c>
      <c r="E11" s="15" t="s">
        <v>805</v>
      </c>
    </row>
    <row r="12" customFormat="false" ht="13.8" hidden="false" customHeight="false" outlineLevel="0" collapsed="false">
      <c r="A12" s="7"/>
      <c r="B12" s="8"/>
      <c r="C12" s="9" t="s">
        <v>218</v>
      </c>
      <c r="D12" s="10" t="n">
        <v>6896.95</v>
      </c>
      <c r="E12" s="15" t="s">
        <v>806</v>
      </c>
    </row>
    <row r="13" customFormat="false" ht="13.8" hidden="false" customHeight="false" outlineLevel="0" collapsed="false">
      <c r="A13" s="21" t="s">
        <v>58</v>
      </c>
      <c r="B13" s="5"/>
      <c r="C13" s="22"/>
      <c r="D13" s="13" t="n">
        <f aca="false">SUM(D11:D12)</f>
        <v>39334.1</v>
      </c>
      <c r="E13" s="4"/>
    </row>
    <row r="14" customFormat="false" ht="13.8" hidden="false" customHeight="false" outlineLevel="0" collapsed="false">
      <c r="A14" s="7" t="s">
        <v>59</v>
      </c>
      <c r="B14" s="8"/>
      <c r="C14" s="9" t="s">
        <v>383</v>
      </c>
      <c r="D14" s="10" t="n">
        <v>1537.89</v>
      </c>
      <c r="E14" s="15" t="s">
        <v>807</v>
      </c>
    </row>
    <row r="15" customFormat="false" ht="13.8" hidden="false" customHeight="false" outlineLevel="0" collapsed="false">
      <c r="A15" s="7"/>
      <c r="B15" s="8"/>
      <c r="C15" s="9" t="s">
        <v>383</v>
      </c>
      <c r="D15" s="10" t="n">
        <v>1345.64</v>
      </c>
      <c r="E15" s="15" t="s">
        <v>808</v>
      </c>
    </row>
    <row r="16" customFormat="false" ht="13.8" hidden="false" customHeight="false" outlineLevel="0" collapsed="false">
      <c r="A16" s="7"/>
      <c r="B16" s="8"/>
      <c r="C16" s="9" t="s">
        <v>218</v>
      </c>
      <c r="D16" s="10" t="n">
        <v>1675.98</v>
      </c>
      <c r="E16" s="15" t="s">
        <v>809</v>
      </c>
    </row>
    <row r="17" customFormat="false" ht="13.8" hidden="false" customHeight="false" outlineLevel="0" collapsed="false">
      <c r="A17" s="21" t="s">
        <v>62</v>
      </c>
      <c r="B17" s="5"/>
      <c r="C17" s="22"/>
      <c r="D17" s="13" t="n">
        <f aca="false">SUM(D14:D16)</f>
        <v>4559.51</v>
      </c>
      <c r="E17" s="4"/>
    </row>
    <row r="18" customFormat="false" ht="13.8" hidden="false" customHeight="false" outlineLevel="0" collapsed="false">
      <c r="A18" s="7" t="s">
        <v>63</v>
      </c>
      <c r="B18" s="5"/>
      <c r="C18" s="56" t="s">
        <v>121</v>
      </c>
      <c r="D18" s="77" t="n">
        <v>6654.85</v>
      </c>
      <c r="E18" s="15" t="s">
        <v>810</v>
      </c>
    </row>
    <row r="19" customFormat="false" ht="13.8" hidden="false" customHeight="false" outlineLevel="0" collapsed="false">
      <c r="A19" s="21" t="s">
        <v>65</v>
      </c>
      <c r="B19" s="4"/>
      <c r="C19" s="23"/>
      <c r="D19" s="13" t="n">
        <f aca="false">SUM(D18:D18)</f>
        <v>6654.85</v>
      </c>
      <c r="E19" s="4"/>
    </row>
    <row r="20" customFormat="false" ht="13.8" hidden="false" customHeight="false" outlineLevel="0" collapsed="false">
      <c r="A20" s="7" t="s">
        <v>66</v>
      </c>
      <c r="B20" s="15"/>
      <c r="C20" s="9" t="s">
        <v>383</v>
      </c>
      <c r="D20" s="24" t="n">
        <v>25.3</v>
      </c>
      <c r="E20" s="15" t="s">
        <v>811</v>
      </c>
    </row>
    <row r="21" customFormat="false" ht="13.8" hidden="false" customHeight="false" outlineLevel="0" collapsed="false">
      <c r="A21" s="15"/>
      <c r="B21" s="4"/>
      <c r="C21" s="56" t="s">
        <v>383</v>
      </c>
      <c r="D21" s="77" t="n">
        <v>732.91</v>
      </c>
      <c r="E21" s="15" t="s">
        <v>812</v>
      </c>
    </row>
    <row r="22" customFormat="false" ht="13.8" hidden="false" customHeight="false" outlineLevel="0" collapsed="false">
      <c r="A22" s="15"/>
      <c r="B22" s="4"/>
      <c r="C22" s="56" t="s">
        <v>383</v>
      </c>
      <c r="D22" s="77" t="n">
        <v>268.58</v>
      </c>
      <c r="E22" s="15" t="s">
        <v>813</v>
      </c>
    </row>
    <row r="23" customFormat="false" ht="13.8" hidden="false" customHeight="false" outlineLevel="0" collapsed="false">
      <c r="A23" s="15"/>
      <c r="B23" s="4"/>
      <c r="C23" s="56" t="s">
        <v>383</v>
      </c>
      <c r="D23" s="77" t="n">
        <v>2232.55</v>
      </c>
      <c r="E23" s="15" t="s">
        <v>814</v>
      </c>
    </row>
    <row r="24" customFormat="false" ht="13.8" hidden="false" customHeight="false" outlineLevel="0" collapsed="false">
      <c r="A24" s="7"/>
      <c r="B24" s="15"/>
      <c r="C24" s="9" t="s">
        <v>182</v>
      </c>
      <c r="D24" s="24" t="n">
        <v>1559.16</v>
      </c>
      <c r="E24" s="15" t="s">
        <v>815</v>
      </c>
    </row>
    <row r="25" customFormat="false" ht="13.8" hidden="false" customHeight="false" outlineLevel="0" collapsed="false">
      <c r="A25" s="7"/>
      <c r="B25" s="15"/>
      <c r="C25" s="9" t="s">
        <v>218</v>
      </c>
      <c r="D25" s="24" t="n">
        <v>45.4</v>
      </c>
      <c r="E25" s="15" t="s">
        <v>811</v>
      </c>
    </row>
    <row r="26" customFormat="false" ht="13.8" hidden="false" customHeight="false" outlineLevel="0" collapsed="false">
      <c r="A26" s="7"/>
      <c r="B26" s="15"/>
      <c r="C26" s="9" t="s">
        <v>167</v>
      </c>
      <c r="D26" s="24" t="n">
        <v>1006.26</v>
      </c>
      <c r="E26" s="15" t="s">
        <v>816</v>
      </c>
    </row>
    <row r="27" customFormat="false" ht="13.8" hidden="false" customHeight="false" outlineLevel="0" collapsed="false">
      <c r="A27" s="7"/>
      <c r="B27" s="15"/>
      <c r="C27" s="9" t="s">
        <v>340</v>
      </c>
      <c r="D27" s="24" t="n">
        <v>25.18</v>
      </c>
      <c r="E27" s="15" t="s">
        <v>811</v>
      </c>
    </row>
    <row r="28" customFormat="false" ht="13.8" hidden="false" customHeight="false" outlineLevel="0" collapsed="false">
      <c r="A28" s="7"/>
      <c r="B28" s="15"/>
      <c r="C28" s="9" t="s">
        <v>88</v>
      </c>
      <c r="D28" s="24" t="n">
        <v>732.72</v>
      </c>
      <c r="E28" s="15" t="s">
        <v>817</v>
      </c>
    </row>
    <row r="29" customFormat="false" ht="13.8" hidden="false" customHeight="false" outlineLevel="0" collapsed="false">
      <c r="A29" s="7"/>
      <c r="B29" s="15"/>
      <c r="C29" s="9" t="s">
        <v>88</v>
      </c>
      <c r="D29" s="24" t="n">
        <v>273.31</v>
      </c>
      <c r="E29" s="15" t="s">
        <v>818</v>
      </c>
    </row>
    <row r="30" customFormat="false" ht="13.8" hidden="false" customHeight="false" outlineLevel="0" collapsed="false">
      <c r="A30" s="7"/>
      <c r="B30" s="15"/>
      <c r="C30" s="9" t="s">
        <v>88</v>
      </c>
      <c r="D30" s="24" t="n">
        <v>2232.33</v>
      </c>
      <c r="E30" s="15" t="s">
        <v>819</v>
      </c>
    </row>
    <row r="31" customFormat="false" ht="13.8" hidden="false" customHeight="false" outlineLevel="0" collapsed="false">
      <c r="A31" s="4" t="s">
        <v>75</v>
      </c>
      <c r="B31" s="4"/>
      <c r="C31" s="12"/>
      <c r="D31" s="13" t="n">
        <f aca="false">SUM(D20:D30)</f>
        <v>9133.7</v>
      </c>
      <c r="E31" s="15"/>
    </row>
    <row r="32" customFormat="false" ht="13.8" hidden="false" customHeight="false" outlineLevel="0" collapsed="false">
      <c r="A32" s="15" t="s">
        <v>76</v>
      </c>
      <c r="B32" s="4"/>
      <c r="C32" s="56" t="s">
        <v>252</v>
      </c>
      <c r="D32" s="77" t="n">
        <v>4337.97</v>
      </c>
      <c r="E32" s="15" t="s">
        <v>820</v>
      </c>
    </row>
    <row r="33" customFormat="false" ht="13.8" hidden="false" customHeight="false" outlineLevel="0" collapsed="false">
      <c r="A33" s="15"/>
      <c r="B33" s="4"/>
      <c r="C33" s="56" t="s">
        <v>252</v>
      </c>
      <c r="D33" s="77" t="n">
        <v>250</v>
      </c>
      <c r="E33" s="15" t="s">
        <v>280</v>
      </c>
    </row>
    <row r="34" customFormat="false" ht="13.8" hidden="false" customHeight="false" outlineLevel="0" collapsed="false">
      <c r="A34" s="15"/>
      <c r="B34" s="4"/>
      <c r="C34" s="56" t="s">
        <v>383</v>
      </c>
      <c r="D34" s="77" t="n">
        <v>5938.35</v>
      </c>
      <c r="E34" s="15" t="s">
        <v>821</v>
      </c>
    </row>
    <row r="35" customFormat="false" ht="13.8" hidden="false" customHeight="false" outlineLevel="0" collapsed="false">
      <c r="A35" s="15"/>
      <c r="B35" s="4"/>
      <c r="C35" s="56" t="s">
        <v>383</v>
      </c>
      <c r="D35" s="77" t="n">
        <v>840.56</v>
      </c>
      <c r="E35" s="15" t="s">
        <v>778</v>
      </c>
    </row>
    <row r="36" customFormat="false" ht="13.8" hidden="false" customHeight="false" outlineLevel="0" collapsed="false">
      <c r="A36" s="15"/>
      <c r="B36" s="4"/>
      <c r="C36" s="56" t="s">
        <v>383</v>
      </c>
      <c r="D36" s="77" t="n">
        <v>244.13</v>
      </c>
      <c r="E36" s="15" t="s">
        <v>822</v>
      </c>
    </row>
    <row r="37" customFormat="false" ht="13.8" hidden="false" customHeight="false" outlineLevel="0" collapsed="false">
      <c r="A37" s="15"/>
      <c r="B37" s="4"/>
      <c r="C37" s="56" t="s">
        <v>383</v>
      </c>
      <c r="D37" s="77" t="n">
        <v>2661.04</v>
      </c>
      <c r="E37" s="15" t="s">
        <v>822</v>
      </c>
    </row>
    <row r="38" customFormat="false" ht="13.8" hidden="false" customHeight="false" outlineLevel="0" collapsed="false">
      <c r="A38" s="15"/>
      <c r="B38" s="4"/>
      <c r="C38" s="56" t="s">
        <v>121</v>
      </c>
      <c r="D38" s="77" t="n">
        <v>293.93</v>
      </c>
      <c r="E38" s="15" t="s">
        <v>823</v>
      </c>
    </row>
    <row r="39" customFormat="false" ht="13.8" hidden="false" customHeight="false" outlineLevel="0" collapsed="false">
      <c r="A39" s="15"/>
      <c r="B39" s="4"/>
      <c r="C39" s="56" t="s">
        <v>121</v>
      </c>
      <c r="D39" s="77" t="n">
        <v>7.9</v>
      </c>
      <c r="E39" s="15" t="s">
        <v>824</v>
      </c>
    </row>
    <row r="40" customFormat="false" ht="13.8" hidden="false" customHeight="false" outlineLevel="0" collapsed="false">
      <c r="A40" s="15"/>
      <c r="B40" s="4"/>
      <c r="C40" s="56" t="s">
        <v>121</v>
      </c>
      <c r="D40" s="77" t="n">
        <v>86.11</v>
      </c>
      <c r="E40" s="15" t="s">
        <v>824</v>
      </c>
    </row>
    <row r="41" customFormat="false" ht="13.8" hidden="false" customHeight="false" outlineLevel="0" collapsed="false">
      <c r="A41" s="15"/>
      <c r="B41" s="4"/>
      <c r="C41" s="56" t="s">
        <v>167</v>
      </c>
      <c r="D41" s="77" t="n">
        <v>4369.68</v>
      </c>
      <c r="E41" s="15" t="s">
        <v>449</v>
      </c>
    </row>
    <row r="42" customFormat="false" ht="13.8" hidden="false" customHeight="false" outlineLevel="0" collapsed="false">
      <c r="A42" s="15"/>
      <c r="B42" s="4"/>
      <c r="C42" s="56" t="s">
        <v>88</v>
      </c>
      <c r="D42" s="77" t="n">
        <v>147</v>
      </c>
      <c r="E42" s="15" t="s">
        <v>825</v>
      </c>
    </row>
    <row r="43" customFormat="false" ht="13.8" hidden="false" customHeight="false" outlineLevel="0" collapsed="false">
      <c r="A43" s="15"/>
      <c r="B43" s="4"/>
      <c r="C43" s="56" t="s">
        <v>88</v>
      </c>
      <c r="D43" s="77" t="n">
        <v>1602.26</v>
      </c>
      <c r="E43" s="15" t="s">
        <v>825</v>
      </c>
    </row>
    <row r="44" customFormat="false" ht="13.8" hidden="false" customHeight="false" outlineLevel="0" collapsed="false">
      <c r="A44" s="87"/>
      <c r="B44" s="4"/>
      <c r="C44" s="56" t="s">
        <v>88</v>
      </c>
      <c r="D44" s="77" t="n">
        <v>7.9</v>
      </c>
      <c r="E44" s="15" t="s">
        <v>826</v>
      </c>
    </row>
    <row r="45" customFormat="false" ht="13.8" hidden="false" customHeight="false" outlineLevel="0" collapsed="false">
      <c r="A45" s="87"/>
      <c r="B45" s="4"/>
      <c r="C45" s="56" t="s">
        <v>88</v>
      </c>
      <c r="D45" s="77" t="n">
        <v>86.11</v>
      </c>
      <c r="E45" s="15" t="s">
        <v>826</v>
      </c>
    </row>
    <row r="46" customFormat="false" ht="13.8" hidden="false" customHeight="false" outlineLevel="0" collapsed="false">
      <c r="A46" s="87"/>
      <c r="B46" s="4"/>
      <c r="C46" s="56" t="s">
        <v>88</v>
      </c>
      <c r="D46" s="77" t="n">
        <v>2545.71</v>
      </c>
      <c r="E46" s="15" t="s">
        <v>827</v>
      </c>
    </row>
    <row r="47" customFormat="false" ht="13.8" hidden="false" customHeight="false" outlineLevel="0" collapsed="false">
      <c r="A47" s="4" t="s">
        <v>90</v>
      </c>
      <c r="B47" s="4"/>
      <c r="C47" s="12"/>
      <c r="D47" s="13" t="n">
        <f aca="false">SUM(D32:D46)</f>
        <v>23418.65</v>
      </c>
      <c r="E47" s="4"/>
    </row>
    <row r="48" customFormat="false" ht="13.8" hidden="false" customHeight="false" outlineLevel="0" collapsed="false">
      <c r="A48" s="15" t="s">
        <v>91</v>
      </c>
      <c r="B48" s="4"/>
      <c r="C48" s="56" t="s">
        <v>252</v>
      </c>
      <c r="D48" s="77" t="n">
        <v>421.26</v>
      </c>
      <c r="E48" s="88" t="s">
        <v>828</v>
      </c>
    </row>
    <row r="49" customFormat="false" ht="13.8" hidden="false" customHeight="false" outlineLevel="0" collapsed="false">
      <c r="A49" s="4"/>
      <c r="B49" s="4"/>
      <c r="C49" s="56" t="s">
        <v>252</v>
      </c>
      <c r="D49" s="77" t="n">
        <v>95</v>
      </c>
      <c r="E49" s="15" t="s">
        <v>530</v>
      </c>
    </row>
    <row r="50" customFormat="false" ht="13.8" hidden="false" customHeight="false" outlineLevel="0" collapsed="false">
      <c r="B50" s="4"/>
      <c r="C50" s="9" t="s">
        <v>252</v>
      </c>
      <c r="D50" s="10" t="n">
        <v>1119</v>
      </c>
      <c r="E50" s="25" t="s">
        <v>829</v>
      </c>
    </row>
    <row r="51" customFormat="false" ht="13.8" hidden="false" customHeight="false" outlineLevel="0" collapsed="false">
      <c r="A51" s="15"/>
      <c r="B51" s="4"/>
      <c r="C51" s="9" t="s">
        <v>252</v>
      </c>
      <c r="D51" s="10" t="n">
        <v>214.53</v>
      </c>
      <c r="E51" s="16" t="s">
        <v>830</v>
      </c>
    </row>
    <row r="52" customFormat="false" ht="13.8" hidden="false" customHeight="false" outlineLevel="0" collapsed="false">
      <c r="A52" s="15"/>
      <c r="B52" s="4"/>
      <c r="C52" s="9" t="s">
        <v>252</v>
      </c>
      <c r="D52" s="10" t="n">
        <v>5.73</v>
      </c>
      <c r="E52" s="15" t="s">
        <v>369</v>
      </c>
    </row>
    <row r="53" customFormat="false" ht="13.8" hidden="false" customHeight="false" outlineLevel="0" collapsed="false">
      <c r="A53" s="15"/>
      <c r="B53" s="4"/>
      <c r="C53" s="9" t="s">
        <v>252</v>
      </c>
      <c r="D53" s="10" t="n">
        <v>19.21</v>
      </c>
      <c r="E53" s="15" t="s">
        <v>831</v>
      </c>
    </row>
    <row r="54" customFormat="false" ht="13.8" hidden="false" customHeight="false" outlineLevel="0" collapsed="false">
      <c r="A54" s="15"/>
      <c r="B54" s="4"/>
      <c r="C54" s="9" t="s">
        <v>252</v>
      </c>
      <c r="D54" s="10" t="n">
        <v>117.83</v>
      </c>
      <c r="E54" s="15" t="s">
        <v>832</v>
      </c>
    </row>
    <row r="55" customFormat="false" ht="13.8" hidden="false" customHeight="false" outlineLevel="0" collapsed="false">
      <c r="A55" s="15"/>
      <c r="B55" s="4"/>
      <c r="C55" s="9" t="s">
        <v>383</v>
      </c>
      <c r="D55" s="10" t="n">
        <v>141.36</v>
      </c>
      <c r="E55" s="15" t="s">
        <v>833</v>
      </c>
    </row>
    <row r="56" customFormat="false" ht="13.8" hidden="false" customHeight="false" outlineLevel="0" collapsed="false">
      <c r="A56" s="15"/>
      <c r="B56" s="4"/>
      <c r="C56" s="9" t="s">
        <v>383</v>
      </c>
      <c r="D56" s="10" t="n">
        <v>3900</v>
      </c>
      <c r="E56" s="15" t="s">
        <v>834</v>
      </c>
    </row>
    <row r="57" customFormat="false" ht="13.8" hidden="false" customHeight="false" outlineLevel="0" collapsed="false">
      <c r="A57" s="15"/>
      <c r="B57" s="4"/>
      <c r="C57" s="9" t="s">
        <v>383</v>
      </c>
      <c r="D57" s="10" t="n">
        <v>94.41</v>
      </c>
      <c r="E57" s="15" t="s">
        <v>835</v>
      </c>
    </row>
    <row r="58" customFormat="false" ht="13.8" hidden="false" customHeight="false" outlineLevel="0" collapsed="false">
      <c r="A58" s="15"/>
      <c r="B58" s="4"/>
      <c r="C58" s="9" t="s">
        <v>383</v>
      </c>
      <c r="D58" s="10" t="n">
        <v>21.01</v>
      </c>
      <c r="E58" s="15" t="s">
        <v>547</v>
      </c>
    </row>
    <row r="59" customFormat="false" ht="13.8" hidden="false" customHeight="false" outlineLevel="0" collapsed="false">
      <c r="A59" s="15"/>
      <c r="B59" s="4"/>
      <c r="C59" s="9" t="s">
        <v>383</v>
      </c>
      <c r="D59" s="10" t="n">
        <v>11.49</v>
      </c>
      <c r="E59" s="15" t="s">
        <v>836</v>
      </c>
    </row>
    <row r="60" customFormat="false" ht="13.8" hidden="false" customHeight="false" outlineLevel="0" collapsed="false">
      <c r="A60" s="15"/>
      <c r="B60" s="4"/>
      <c r="C60" s="9" t="s">
        <v>383</v>
      </c>
      <c r="D60" s="10" t="n">
        <v>410.41</v>
      </c>
      <c r="E60" s="15" t="s">
        <v>214</v>
      </c>
    </row>
    <row r="61" customFormat="false" ht="13.8" hidden="false" customHeight="false" outlineLevel="0" collapsed="false">
      <c r="A61" s="15"/>
      <c r="B61" s="4"/>
      <c r="C61" s="9" t="s">
        <v>383</v>
      </c>
      <c r="D61" s="10" t="n">
        <v>22270.85</v>
      </c>
      <c r="E61" s="15" t="s">
        <v>92</v>
      </c>
    </row>
    <row r="62" customFormat="false" ht="13.8" hidden="false" customHeight="false" outlineLevel="0" collapsed="false">
      <c r="A62" s="15"/>
      <c r="B62" s="4"/>
      <c r="C62" s="9" t="s">
        <v>182</v>
      </c>
      <c r="D62" s="10" t="n">
        <v>17.75</v>
      </c>
      <c r="E62" s="15" t="s">
        <v>837</v>
      </c>
    </row>
    <row r="63" customFormat="false" ht="13.8" hidden="false" customHeight="false" outlineLevel="0" collapsed="false">
      <c r="A63" s="15"/>
      <c r="B63" s="4"/>
      <c r="C63" s="9" t="s">
        <v>182</v>
      </c>
      <c r="D63" s="10" t="n">
        <v>17.29</v>
      </c>
      <c r="E63" s="15" t="s">
        <v>838</v>
      </c>
    </row>
    <row r="64" customFormat="false" ht="13.8" hidden="false" customHeight="false" outlineLevel="0" collapsed="false">
      <c r="A64" s="15"/>
      <c r="B64" s="4"/>
      <c r="C64" s="9" t="s">
        <v>182</v>
      </c>
      <c r="D64" s="10" t="n">
        <v>20717.42</v>
      </c>
      <c r="E64" s="15" t="s">
        <v>97</v>
      </c>
    </row>
    <row r="65" customFormat="false" ht="13.8" hidden="false" customHeight="false" outlineLevel="0" collapsed="false">
      <c r="A65" s="15"/>
      <c r="B65" s="4"/>
      <c r="C65" s="9" t="s">
        <v>182</v>
      </c>
      <c r="D65" s="10" t="n">
        <v>7021</v>
      </c>
      <c r="E65" s="15" t="s">
        <v>839</v>
      </c>
    </row>
    <row r="66" customFormat="false" ht="13.8" hidden="false" customHeight="false" outlineLevel="0" collapsed="false">
      <c r="A66" s="15"/>
      <c r="B66" s="4"/>
      <c r="C66" s="9" t="s">
        <v>218</v>
      </c>
      <c r="D66" s="10" t="n">
        <v>1904</v>
      </c>
      <c r="E66" s="15" t="s">
        <v>745</v>
      </c>
    </row>
    <row r="67" customFormat="false" ht="13.8" hidden="false" customHeight="false" outlineLevel="0" collapsed="false">
      <c r="A67" s="15"/>
      <c r="B67" s="4"/>
      <c r="C67" s="9" t="s">
        <v>167</v>
      </c>
      <c r="D67" s="10" t="n">
        <v>20.56</v>
      </c>
      <c r="E67" s="15" t="s">
        <v>840</v>
      </c>
    </row>
    <row r="68" customFormat="false" ht="13.8" hidden="false" customHeight="false" outlineLevel="0" collapsed="false">
      <c r="A68" s="15"/>
      <c r="B68" s="4"/>
      <c r="C68" s="9" t="s">
        <v>167</v>
      </c>
      <c r="D68" s="10" t="n">
        <v>62.83</v>
      </c>
      <c r="E68" s="15" t="s">
        <v>841</v>
      </c>
    </row>
    <row r="69" customFormat="false" ht="13.8" hidden="false" customHeight="false" outlineLevel="0" collapsed="false">
      <c r="A69" s="15"/>
      <c r="B69" s="4"/>
      <c r="C69" s="9" t="s">
        <v>167</v>
      </c>
      <c r="D69" s="10" t="n">
        <v>16.25</v>
      </c>
      <c r="E69" s="15" t="s">
        <v>831</v>
      </c>
    </row>
    <row r="70" customFormat="false" ht="13.8" hidden="false" customHeight="false" outlineLevel="0" collapsed="false">
      <c r="A70" s="15"/>
      <c r="B70" s="15"/>
      <c r="C70" s="9" t="s">
        <v>167</v>
      </c>
      <c r="D70" s="10" t="n">
        <v>7.71</v>
      </c>
      <c r="E70" s="15" t="s">
        <v>669</v>
      </c>
    </row>
    <row r="71" customFormat="false" ht="13.8" hidden="false" customHeight="false" outlineLevel="0" collapsed="false">
      <c r="A71" s="15"/>
      <c r="B71" s="15"/>
      <c r="C71" s="9" t="s">
        <v>167</v>
      </c>
      <c r="D71" s="10" t="n">
        <v>40.74</v>
      </c>
      <c r="E71" s="15" t="s">
        <v>842</v>
      </c>
    </row>
    <row r="72" customFormat="false" ht="13.8" hidden="false" customHeight="false" outlineLevel="0" collapsed="false">
      <c r="A72" s="15"/>
      <c r="B72" s="15"/>
      <c r="C72" s="9" t="s">
        <v>167</v>
      </c>
      <c r="D72" s="10" t="n">
        <v>1119</v>
      </c>
      <c r="E72" s="15" t="s">
        <v>843</v>
      </c>
    </row>
    <row r="73" customFormat="false" ht="13.8" hidden="false" customHeight="false" outlineLevel="0" collapsed="false">
      <c r="A73" s="15"/>
      <c r="B73" s="4"/>
      <c r="C73" s="56" t="s">
        <v>340</v>
      </c>
      <c r="D73" s="77" t="n">
        <v>400</v>
      </c>
      <c r="E73" s="15" t="s">
        <v>844</v>
      </c>
    </row>
    <row r="74" customFormat="false" ht="13.8" hidden="false" customHeight="false" outlineLevel="0" collapsed="false">
      <c r="A74" s="15"/>
      <c r="B74" s="15"/>
      <c r="C74" s="9" t="s">
        <v>72</v>
      </c>
      <c r="D74" s="10" t="n">
        <v>417.87</v>
      </c>
      <c r="E74" s="15" t="s">
        <v>845</v>
      </c>
    </row>
    <row r="75" customFormat="false" ht="13.8" hidden="false" customHeight="false" outlineLevel="0" collapsed="false">
      <c r="A75" s="4" t="s">
        <v>119</v>
      </c>
      <c r="B75" s="4"/>
      <c r="C75" s="12"/>
      <c r="D75" s="13" t="n">
        <f aca="false">SUM(D48:D74)</f>
        <v>60604.51</v>
      </c>
      <c r="E75" s="16"/>
    </row>
    <row r="76" customFormat="false" ht="13.8" hidden="false" customHeight="false" outlineLevel="0" collapsed="false">
      <c r="A76" s="61" t="s">
        <v>612</v>
      </c>
      <c r="B76" s="15"/>
      <c r="C76" s="9" t="s">
        <v>252</v>
      </c>
      <c r="D76" s="10" t="n">
        <v>1945.58</v>
      </c>
      <c r="E76" s="15" t="s">
        <v>846</v>
      </c>
    </row>
    <row r="77" customFormat="false" ht="13.8" hidden="false" customHeight="false" outlineLevel="0" collapsed="false">
      <c r="A77" s="61"/>
      <c r="B77" s="15"/>
      <c r="C77" s="9" t="s">
        <v>383</v>
      </c>
      <c r="D77" s="10" t="n">
        <v>27605.18</v>
      </c>
      <c r="E77" s="15" t="s">
        <v>847</v>
      </c>
    </row>
    <row r="78" customFormat="false" ht="13.8" hidden="false" customHeight="false" outlineLevel="0" collapsed="false">
      <c r="A78" s="4" t="s">
        <v>382</v>
      </c>
      <c r="B78" s="4"/>
      <c r="C78" s="12"/>
      <c r="D78" s="13" t="n">
        <f aca="false">SUM(D76:D77)</f>
        <v>29550.76</v>
      </c>
      <c r="E78" s="16"/>
    </row>
    <row r="79" customFormat="false" ht="13.8" hidden="false" customHeight="false" outlineLevel="0" collapsed="false">
      <c r="A79" s="15" t="s">
        <v>120</v>
      </c>
      <c r="B79" s="15"/>
      <c r="C79" s="9" t="s">
        <v>383</v>
      </c>
      <c r="D79" s="10" t="n">
        <v>318.53</v>
      </c>
      <c r="E79" s="15" t="s">
        <v>181</v>
      </c>
    </row>
    <row r="80" customFormat="false" ht="13.8" hidden="false" customHeight="false" outlineLevel="0" collapsed="false">
      <c r="A80" s="15"/>
      <c r="B80" s="15"/>
      <c r="C80" s="9" t="s">
        <v>383</v>
      </c>
      <c r="D80" s="10" t="n">
        <v>292.32</v>
      </c>
      <c r="E80" s="15" t="s">
        <v>181</v>
      </c>
    </row>
    <row r="81" customFormat="false" ht="13.8" hidden="false" customHeight="false" outlineLevel="0" collapsed="false">
      <c r="A81" s="15"/>
      <c r="B81" s="15"/>
      <c r="C81" s="9" t="s">
        <v>383</v>
      </c>
      <c r="D81" s="10" t="n">
        <v>343.04</v>
      </c>
      <c r="E81" s="15" t="s">
        <v>181</v>
      </c>
    </row>
    <row r="82" customFormat="false" ht="13.8" hidden="false" customHeight="false" outlineLevel="0" collapsed="false">
      <c r="A82" s="15"/>
      <c r="B82" s="15"/>
      <c r="C82" s="9" t="s">
        <v>383</v>
      </c>
      <c r="D82" s="10" t="n">
        <v>548.35</v>
      </c>
      <c r="E82" s="15" t="s">
        <v>181</v>
      </c>
    </row>
    <row r="83" customFormat="false" ht="13.8" hidden="false" customHeight="false" outlineLevel="0" collapsed="false">
      <c r="A83" s="15"/>
      <c r="B83" s="15"/>
      <c r="C83" s="9" t="s">
        <v>383</v>
      </c>
      <c r="D83" s="10" t="n">
        <v>193.35</v>
      </c>
      <c r="E83" s="15" t="s">
        <v>181</v>
      </c>
    </row>
    <row r="84" customFormat="false" ht="13.8" hidden="false" customHeight="false" outlineLevel="0" collapsed="false">
      <c r="A84" s="15"/>
      <c r="B84" s="15"/>
      <c r="C84" s="9" t="s">
        <v>383</v>
      </c>
      <c r="D84" s="10" t="n">
        <v>140</v>
      </c>
      <c r="E84" s="15" t="s">
        <v>848</v>
      </c>
    </row>
    <row r="85" customFormat="false" ht="13.8" hidden="false" customHeight="false" outlineLevel="0" collapsed="false">
      <c r="A85" s="15"/>
      <c r="B85" s="15"/>
      <c r="C85" s="9" t="s">
        <v>218</v>
      </c>
      <c r="D85" s="10" t="n">
        <v>623.43</v>
      </c>
      <c r="E85" s="15" t="s">
        <v>181</v>
      </c>
    </row>
    <row r="86" customFormat="false" ht="13.8" hidden="false" customHeight="false" outlineLevel="0" collapsed="false">
      <c r="A86" s="15"/>
      <c r="B86" s="15"/>
      <c r="C86" s="9" t="s">
        <v>218</v>
      </c>
      <c r="D86" s="10" t="n">
        <v>781.72</v>
      </c>
      <c r="E86" s="15" t="s">
        <v>181</v>
      </c>
    </row>
    <row r="87" customFormat="false" ht="13.8" hidden="false" customHeight="false" outlineLevel="0" collapsed="false">
      <c r="A87" s="15"/>
      <c r="B87" s="15"/>
      <c r="C87" s="9" t="s">
        <v>121</v>
      </c>
      <c r="D87" s="10" t="n">
        <v>452.4</v>
      </c>
      <c r="E87" s="15" t="s">
        <v>181</v>
      </c>
    </row>
    <row r="88" customFormat="false" ht="13.8" hidden="false" customHeight="false" outlineLevel="0" collapsed="false">
      <c r="A88" s="15"/>
      <c r="B88" s="15"/>
      <c r="C88" s="9" t="s">
        <v>121</v>
      </c>
      <c r="D88" s="10" t="n">
        <v>1224.96</v>
      </c>
      <c r="E88" s="15" t="s">
        <v>181</v>
      </c>
    </row>
    <row r="89" customFormat="false" ht="13.8" hidden="false" customHeight="false" outlineLevel="0" collapsed="false">
      <c r="A89" s="15"/>
      <c r="B89" s="15"/>
      <c r="C89" s="9" t="s">
        <v>165</v>
      </c>
      <c r="D89" s="10" t="n">
        <v>572.78</v>
      </c>
      <c r="E89" s="15" t="s">
        <v>181</v>
      </c>
    </row>
    <row r="90" customFormat="false" ht="13.8" hidden="false" customHeight="false" outlineLevel="0" collapsed="false">
      <c r="A90" s="15"/>
      <c r="B90" s="15"/>
      <c r="C90" s="9" t="s">
        <v>165</v>
      </c>
      <c r="D90" s="10" t="n">
        <v>691.03</v>
      </c>
      <c r="E90" s="15" t="s">
        <v>181</v>
      </c>
    </row>
    <row r="91" customFormat="false" ht="13.8" hidden="false" customHeight="false" outlineLevel="0" collapsed="false">
      <c r="A91" s="15"/>
      <c r="B91" s="15"/>
      <c r="C91" s="9" t="s">
        <v>165</v>
      </c>
      <c r="D91" s="10" t="n">
        <v>313.2</v>
      </c>
      <c r="E91" s="15" t="s">
        <v>181</v>
      </c>
    </row>
    <row r="92" customFormat="false" ht="13.8" hidden="false" customHeight="false" outlineLevel="0" collapsed="false">
      <c r="A92" s="4" t="s">
        <v>124</v>
      </c>
      <c r="B92" s="4"/>
      <c r="C92" s="12"/>
      <c r="D92" s="13" t="n">
        <f aca="false">SUM(D79:D91)</f>
        <v>6495.11</v>
      </c>
      <c r="E92" s="4"/>
    </row>
    <row r="93" customFormat="false" ht="13.8" hidden="false" customHeight="false" outlineLevel="0" collapsed="false">
      <c r="A93" s="15" t="s">
        <v>125</v>
      </c>
      <c r="B93" s="15"/>
      <c r="C93" s="9"/>
      <c r="D93" s="10" t="n">
        <v>444.02</v>
      </c>
      <c r="E93" s="15" t="s">
        <v>234</v>
      </c>
    </row>
    <row r="94" customFormat="false" ht="13.8" hidden="false" customHeight="false" outlineLevel="0" collapsed="false">
      <c r="A94" s="4" t="s">
        <v>127</v>
      </c>
      <c r="B94" s="4"/>
      <c r="C94" s="12"/>
      <c r="D94" s="13" t="n">
        <f aca="false">SUM(D93:D93)</f>
        <v>444.02</v>
      </c>
      <c r="E94" s="4"/>
    </row>
    <row r="95" customFormat="false" ht="13.8" hidden="false" customHeight="false" outlineLevel="0" collapsed="false">
      <c r="A95" s="11" t="s">
        <v>849</v>
      </c>
      <c r="B95" s="15"/>
      <c r="C95" s="9" t="s">
        <v>615</v>
      </c>
      <c r="D95" s="10" t="n">
        <v>2677</v>
      </c>
      <c r="E95" s="15" t="s">
        <v>850</v>
      </c>
    </row>
    <row r="96" customFormat="false" ht="13.8" hidden="false" customHeight="false" outlineLevel="0" collapsed="false">
      <c r="A96" s="11"/>
      <c r="B96" s="15"/>
      <c r="C96" s="9" t="s">
        <v>383</v>
      </c>
      <c r="D96" s="10" t="n">
        <v>1000</v>
      </c>
      <c r="E96" s="15" t="s">
        <v>851</v>
      </c>
    </row>
    <row r="97" customFormat="false" ht="13.8" hidden="false" customHeight="false" outlineLevel="0" collapsed="false">
      <c r="A97" s="11"/>
      <c r="B97" s="15"/>
      <c r="C97" s="9" t="s">
        <v>165</v>
      </c>
      <c r="D97" s="10" t="n">
        <v>12278.77</v>
      </c>
      <c r="E97" s="15" t="s">
        <v>852</v>
      </c>
    </row>
    <row r="98" customFormat="false" ht="13.8" hidden="false" customHeight="false" outlineLevel="0" collapsed="false">
      <c r="A98" s="11"/>
      <c r="B98" s="15"/>
      <c r="C98" s="9" t="s">
        <v>165</v>
      </c>
      <c r="D98" s="10" t="n">
        <v>11828.36</v>
      </c>
      <c r="E98" s="15" t="s">
        <v>853</v>
      </c>
    </row>
    <row r="99" customFormat="false" ht="13.8" hidden="false" customHeight="false" outlineLevel="0" collapsed="false">
      <c r="A99" s="11"/>
      <c r="B99" s="15"/>
      <c r="C99" s="9" t="s">
        <v>165</v>
      </c>
      <c r="D99" s="10" t="n">
        <v>5000</v>
      </c>
      <c r="E99" s="15" t="s">
        <v>854</v>
      </c>
    </row>
    <row r="100" customFormat="false" ht="13.8" hidden="false" customHeight="false" outlineLevel="0" collapsed="false">
      <c r="A100" s="11"/>
      <c r="B100" s="15"/>
      <c r="C100" s="9" t="s">
        <v>165</v>
      </c>
      <c r="D100" s="10" t="n">
        <v>3635.61</v>
      </c>
      <c r="E100" s="15" t="s">
        <v>855</v>
      </c>
    </row>
    <row r="101" customFormat="false" ht="13.8" hidden="false" customHeight="false" outlineLevel="0" collapsed="false">
      <c r="A101" s="11"/>
      <c r="B101" s="15"/>
      <c r="C101" s="9"/>
      <c r="D101" s="10" t="n">
        <v>2800.6</v>
      </c>
      <c r="E101" s="15" t="s">
        <v>856</v>
      </c>
    </row>
    <row r="102" customFormat="false" ht="13.8" hidden="false" customHeight="false" outlineLevel="0" collapsed="false">
      <c r="A102" s="11"/>
      <c r="B102" s="15"/>
      <c r="C102" s="9"/>
      <c r="D102" s="10" t="n">
        <v>1103.77</v>
      </c>
      <c r="E102" s="15" t="s">
        <v>856</v>
      </c>
    </row>
    <row r="103" customFormat="false" ht="13.8" hidden="false" customHeight="false" outlineLevel="0" collapsed="false">
      <c r="A103" s="11"/>
      <c r="B103" s="15"/>
      <c r="C103" s="9"/>
      <c r="D103" s="10" t="n">
        <v>3633.58</v>
      </c>
      <c r="E103" s="15" t="s">
        <v>856</v>
      </c>
    </row>
    <row r="104" customFormat="false" ht="13.8" hidden="false" customHeight="false" outlineLevel="0" collapsed="false">
      <c r="A104" s="11"/>
      <c r="B104" s="15"/>
      <c r="C104" s="9"/>
      <c r="D104" s="10" t="n">
        <v>944.37</v>
      </c>
      <c r="E104" s="15" t="s">
        <v>856</v>
      </c>
    </row>
    <row r="105" customFormat="false" ht="13.8" hidden="false" customHeight="false" outlineLevel="0" collapsed="false">
      <c r="A105" s="11"/>
      <c r="B105" s="15"/>
      <c r="C105" s="9"/>
      <c r="D105" s="10" t="n">
        <v>2406.54</v>
      </c>
      <c r="E105" s="15" t="s">
        <v>856</v>
      </c>
    </row>
    <row r="106" customFormat="false" ht="13.8" hidden="false" customHeight="false" outlineLevel="0" collapsed="false">
      <c r="A106" s="4" t="s">
        <v>131</v>
      </c>
      <c r="B106" s="4"/>
      <c r="C106" s="12"/>
      <c r="D106" s="13" t="n">
        <f aca="false">SUM(D95:D105)</f>
        <v>47308.6</v>
      </c>
      <c r="E106" s="4"/>
    </row>
    <row r="107" customFormat="false" ht="13.8" hidden="false" customHeight="false" outlineLevel="0" collapsed="false">
      <c r="A107" s="15" t="s">
        <v>132</v>
      </c>
      <c r="B107" s="15"/>
      <c r="C107" s="9" t="s">
        <v>252</v>
      </c>
      <c r="D107" s="10" t="n">
        <v>273.71</v>
      </c>
      <c r="E107" s="15" t="s">
        <v>857</v>
      </c>
    </row>
    <row r="108" customFormat="false" ht="13.8" hidden="false" customHeight="false" outlineLevel="0" collapsed="false">
      <c r="A108" s="15"/>
      <c r="B108" s="15"/>
      <c r="C108" s="9" t="s">
        <v>167</v>
      </c>
      <c r="D108" s="10" t="n">
        <v>273.63</v>
      </c>
      <c r="E108" s="15" t="s">
        <v>858</v>
      </c>
    </row>
    <row r="109" customFormat="false" ht="13.8" hidden="false" customHeight="false" outlineLevel="0" collapsed="false">
      <c r="A109" s="4" t="s">
        <v>134</v>
      </c>
      <c r="B109" s="4"/>
      <c r="C109" s="12"/>
      <c r="D109" s="13" t="n">
        <f aca="false">SUM(D107:D108)</f>
        <v>547.34</v>
      </c>
      <c r="E109" s="4"/>
    </row>
    <row r="110" customFormat="false" ht="13.8" hidden="false" customHeight="false" outlineLevel="0" collapsed="false">
      <c r="A110" s="61" t="s">
        <v>793</v>
      </c>
      <c r="B110" s="15"/>
      <c r="C110" s="9" t="s">
        <v>615</v>
      </c>
      <c r="D110" s="10" t="n">
        <v>15500</v>
      </c>
      <c r="E110" s="15" t="s">
        <v>859</v>
      </c>
    </row>
    <row r="111" customFormat="false" ht="13.8" hidden="false" customHeight="false" outlineLevel="0" collapsed="false">
      <c r="A111" s="11"/>
      <c r="B111" s="15"/>
      <c r="C111" s="9" t="s">
        <v>615</v>
      </c>
      <c r="D111" s="10" t="n">
        <v>15500</v>
      </c>
      <c r="E111" s="15" t="s">
        <v>859</v>
      </c>
    </row>
    <row r="112" customFormat="false" ht="13.8" hidden="false" customHeight="false" outlineLevel="0" collapsed="false">
      <c r="A112" s="11"/>
      <c r="B112" s="15"/>
      <c r="C112" s="9" t="s">
        <v>615</v>
      </c>
      <c r="D112" s="10" t="n">
        <v>31000</v>
      </c>
      <c r="E112" s="15" t="s">
        <v>859</v>
      </c>
    </row>
    <row r="113" customFormat="false" ht="13.8" hidden="false" customHeight="false" outlineLevel="0" collapsed="false">
      <c r="A113" s="11"/>
      <c r="B113" s="15"/>
      <c r="C113" s="9" t="s">
        <v>615</v>
      </c>
      <c r="D113" s="10" t="n">
        <v>1696.3</v>
      </c>
      <c r="E113" s="15" t="s">
        <v>859</v>
      </c>
    </row>
    <row r="114" customFormat="false" ht="13.8" hidden="false" customHeight="false" outlineLevel="0" collapsed="false">
      <c r="A114" s="11"/>
      <c r="B114" s="15"/>
      <c r="C114" s="9" t="s">
        <v>615</v>
      </c>
      <c r="D114" s="10" t="n">
        <v>2888.49</v>
      </c>
      <c r="E114" s="15" t="s">
        <v>859</v>
      </c>
    </row>
    <row r="115" customFormat="false" ht="13.8" hidden="false" customHeight="false" outlineLevel="0" collapsed="false">
      <c r="A115" s="11"/>
      <c r="B115" s="15"/>
      <c r="C115" s="9" t="s">
        <v>615</v>
      </c>
      <c r="D115" s="10" t="n">
        <v>4268.12</v>
      </c>
      <c r="E115" s="15" t="s">
        <v>859</v>
      </c>
    </row>
    <row r="116" customFormat="false" ht="13.8" hidden="false" customHeight="false" outlineLevel="0" collapsed="false">
      <c r="A116" s="11"/>
      <c r="B116" s="15"/>
      <c r="C116" s="9" t="s">
        <v>615</v>
      </c>
      <c r="D116" s="10" t="n">
        <v>3100</v>
      </c>
      <c r="E116" s="15" t="s">
        <v>859</v>
      </c>
    </row>
    <row r="117" customFormat="false" ht="13.8" hidden="false" customHeight="false" outlineLevel="0" collapsed="false">
      <c r="A117" s="11"/>
      <c r="B117" s="15"/>
      <c r="C117" s="9" t="s">
        <v>615</v>
      </c>
      <c r="D117" s="10" t="n">
        <v>5573.58</v>
      </c>
      <c r="E117" s="15" t="s">
        <v>859</v>
      </c>
    </row>
    <row r="118" customFormat="false" ht="13.8" hidden="false" customHeight="false" outlineLevel="0" collapsed="false">
      <c r="A118" s="11"/>
      <c r="B118" s="15"/>
      <c r="C118" s="9" t="s">
        <v>615</v>
      </c>
      <c r="D118" s="10" t="n">
        <v>3100</v>
      </c>
      <c r="E118" s="15" t="s">
        <v>859</v>
      </c>
    </row>
    <row r="119" customFormat="false" ht="13.8" hidden="false" customHeight="false" outlineLevel="0" collapsed="false">
      <c r="A119" s="11"/>
      <c r="B119" s="15"/>
      <c r="C119" s="9" t="s">
        <v>615</v>
      </c>
      <c r="D119" s="10" t="n">
        <v>31000</v>
      </c>
      <c r="E119" s="15" t="s">
        <v>859</v>
      </c>
    </row>
    <row r="120" customFormat="false" ht="13.8" hidden="false" customHeight="false" outlineLevel="0" collapsed="false">
      <c r="A120" s="11"/>
      <c r="B120" s="15"/>
      <c r="C120" s="9" t="s">
        <v>615</v>
      </c>
      <c r="D120" s="10" t="n">
        <v>2731</v>
      </c>
      <c r="E120" s="15" t="s">
        <v>859</v>
      </c>
    </row>
    <row r="121" customFormat="false" ht="13.8" hidden="false" customHeight="false" outlineLevel="0" collapsed="false">
      <c r="A121" s="11"/>
      <c r="B121" s="15"/>
      <c r="C121" s="9" t="s">
        <v>615</v>
      </c>
      <c r="D121" s="10" t="n">
        <v>4367.61</v>
      </c>
      <c r="E121" s="15" t="s">
        <v>859</v>
      </c>
    </row>
    <row r="122" customFormat="false" ht="13.8" hidden="false" customHeight="false" outlineLevel="0" collapsed="false">
      <c r="A122" s="11"/>
      <c r="B122" s="15"/>
      <c r="C122" s="9" t="s">
        <v>615</v>
      </c>
      <c r="D122" s="10" t="n">
        <v>3747.29</v>
      </c>
      <c r="E122" s="15" t="s">
        <v>859</v>
      </c>
    </row>
    <row r="123" customFormat="false" ht="13.8" hidden="false" customHeight="false" outlineLevel="0" collapsed="false">
      <c r="A123" s="11"/>
      <c r="B123" s="15"/>
      <c r="C123" s="9" t="s">
        <v>615</v>
      </c>
      <c r="D123" s="10" t="n">
        <v>3100</v>
      </c>
      <c r="E123" s="15" t="s">
        <v>859</v>
      </c>
    </row>
    <row r="124" customFormat="false" ht="13.8" hidden="false" customHeight="false" outlineLevel="0" collapsed="false">
      <c r="A124" s="11"/>
      <c r="B124" s="15"/>
      <c r="C124" s="9" t="s">
        <v>615</v>
      </c>
      <c r="D124" s="10" t="n">
        <v>2861.83</v>
      </c>
      <c r="E124" s="15" t="s">
        <v>859</v>
      </c>
    </row>
    <row r="125" customFormat="false" ht="13.8" hidden="false" customHeight="false" outlineLevel="0" collapsed="false">
      <c r="A125" s="11"/>
      <c r="B125" s="15"/>
      <c r="C125" s="9" t="s">
        <v>615</v>
      </c>
      <c r="D125" s="10" t="n">
        <v>6407.16</v>
      </c>
      <c r="E125" s="15" t="s">
        <v>859</v>
      </c>
    </row>
    <row r="126" customFormat="false" ht="13.8" hidden="false" customHeight="false" outlineLevel="0" collapsed="false">
      <c r="A126" s="11"/>
      <c r="B126" s="15"/>
      <c r="C126" s="9" t="s">
        <v>615</v>
      </c>
      <c r="D126" s="10" t="n">
        <v>2780.75</v>
      </c>
      <c r="E126" s="15" t="s">
        <v>859</v>
      </c>
    </row>
    <row r="127" customFormat="false" ht="13.8" hidden="false" customHeight="false" outlineLevel="0" collapsed="false">
      <c r="A127" s="11"/>
      <c r="B127" s="15"/>
      <c r="C127" s="9" t="s">
        <v>615</v>
      </c>
      <c r="D127" s="10" t="n">
        <v>15612.17</v>
      </c>
      <c r="E127" s="15" t="s">
        <v>859</v>
      </c>
    </row>
    <row r="128" customFormat="false" ht="13.8" hidden="false" customHeight="false" outlineLevel="0" collapsed="false">
      <c r="A128" s="11"/>
      <c r="B128" s="15"/>
      <c r="C128" s="9" t="s">
        <v>615</v>
      </c>
      <c r="D128" s="10" t="n">
        <v>3100</v>
      </c>
      <c r="E128" s="15" t="s">
        <v>859</v>
      </c>
    </row>
    <row r="129" customFormat="false" ht="13.8" hidden="false" customHeight="false" outlineLevel="0" collapsed="false">
      <c r="A129" s="11"/>
      <c r="B129" s="15"/>
      <c r="C129" s="9" t="s">
        <v>615</v>
      </c>
      <c r="D129" s="10" t="n">
        <v>3663.72</v>
      </c>
      <c r="E129" s="15" t="s">
        <v>859</v>
      </c>
    </row>
    <row r="130" customFormat="false" ht="13.8" hidden="false" customHeight="false" outlineLevel="0" collapsed="false">
      <c r="A130" s="11"/>
      <c r="B130" s="15"/>
      <c r="C130" s="9" t="s">
        <v>615</v>
      </c>
      <c r="D130" s="10" t="n">
        <v>3009.08</v>
      </c>
      <c r="E130" s="15" t="s">
        <v>859</v>
      </c>
    </row>
    <row r="131" customFormat="false" ht="13.8" hidden="false" customHeight="false" outlineLevel="0" collapsed="false">
      <c r="A131" s="11"/>
      <c r="B131" s="15"/>
      <c r="C131" s="9" t="s">
        <v>615</v>
      </c>
      <c r="D131" s="10" t="n">
        <v>15500</v>
      </c>
      <c r="E131" s="15" t="s">
        <v>859</v>
      </c>
    </row>
    <row r="132" customFormat="false" ht="13.8" hidden="false" customHeight="false" outlineLevel="0" collapsed="false">
      <c r="A132" s="11"/>
      <c r="B132" s="15"/>
      <c r="C132" s="9" t="s">
        <v>615</v>
      </c>
      <c r="D132" s="10" t="n">
        <v>6044.02</v>
      </c>
      <c r="E132" s="15" t="s">
        <v>859</v>
      </c>
    </row>
    <row r="133" customFormat="false" ht="13.8" hidden="false" customHeight="false" outlineLevel="0" collapsed="false">
      <c r="A133" s="11"/>
      <c r="B133" s="15"/>
      <c r="C133" s="9" t="s">
        <v>383</v>
      </c>
      <c r="D133" s="10" t="n">
        <v>6044.26</v>
      </c>
      <c r="E133" s="15" t="s">
        <v>20</v>
      </c>
    </row>
    <row r="134" customFormat="false" ht="13.8" hidden="false" customHeight="false" outlineLevel="0" collapsed="false">
      <c r="A134" s="11"/>
      <c r="B134" s="15"/>
      <c r="C134" s="9" t="s">
        <v>165</v>
      </c>
      <c r="D134" s="10" t="n">
        <v>226024.2</v>
      </c>
      <c r="E134" s="15" t="s">
        <v>859</v>
      </c>
    </row>
    <row r="135" customFormat="false" ht="13.8" hidden="false" customHeight="false" outlineLevel="0" collapsed="false">
      <c r="A135" s="11"/>
      <c r="B135" s="15"/>
      <c r="C135" s="9" t="s">
        <v>165</v>
      </c>
      <c r="D135" s="10" t="n">
        <v>1229.04</v>
      </c>
      <c r="E135" s="15" t="s">
        <v>403</v>
      </c>
    </row>
    <row r="136" customFormat="false" ht="13.8" hidden="false" customHeight="false" outlineLevel="0" collapsed="false">
      <c r="A136" s="11"/>
      <c r="B136" s="15"/>
      <c r="C136" s="9" t="s">
        <v>96</v>
      </c>
      <c r="D136" s="10" t="n">
        <v>194631.76</v>
      </c>
      <c r="E136" s="15" t="s">
        <v>860</v>
      </c>
    </row>
    <row r="137" customFormat="false" ht="13.8" hidden="false" customHeight="false" outlineLevel="0" collapsed="false">
      <c r="A137" s="11"/>
      <c r="B137" s="15"/>
      <c r="C137" s="9" t="s">
        <v>96</v>
      </c>
      <c r="D137" s="10" t="n">
        <v>8757.36</v>
      </c>
      <c r="E137" s="15" t="s">
        <v>861</v>
      </c>
    </row>
    <row r="138" customFormat="false" ht="13.8" hidden="false" customHeight="false" outlineLevel="0" collapsed="false">
      <c r="A138" s="11"/>
      <c r="B138" s="15"/>
      <c r="C138" s="9" t="s">
        <v>340</v>
      </c>
      <c r="D138" s="10" t="n">
        <v>302614.88</v>
      </c>
      <c r="E138" s="15" t="s">
        <v>859</v>
      </c>
    </row>
    <row r="139" customFormat="false" ht="13.8" hidden="false" customHeight="false" outlineLevel="0" collapsed="false">
      <c r="A139" s="11"/>
      <c r="B139" s="15"/>
      <c r="C139" s="9" t="s">
        <v>72</v>
      </c>
      <c r="D139" s="10" t="n">
        <v>208.26</v>
      </c>
      <c r="E139" s="15" t="s">
        <v>862</v>
      </c>
    </row>
    <row r="140" customFormat="false" ht="13.8" hidden="false" customHeight="false" outlineLevel="0" collapsed="false">
      <c r="A140" s="11"/>
      <c r="B140" s="15"/>
      <c r="C140" s="9" t="s">
        <v>74</v>
      </c>
      <c r="D140" s="10" t="n">
        <v>6046.57</v>
      </c>
      <c r="E140" s="15" t="s">
        <v>20</v>
      </c>
    </row>
    <row r="141" customFormat="false" ht="13.8" hidden="false" customHeight="false" outlineLevel="0" collapsed="false">
      <c r="A141" s="11"/>
      <c r="B141" s="15"/>
      <c r="C141" s="9" t="s">
        <v>41</v>
      </c>
      <c r="D141" s="10" t="n">
        <v>1224.57</v>
      </c>
      <c r="E141" s="15" t="s">
        <v>859</v>
      </c>
    </row>
    <row r="142" customFormat="false" ht="13.8" hidden="false" customHeight="false" outlineLevel="0" collapsed="false">
      <c r="A142" s="11"/>
      <c r="B142" s="15"/>
      <c r="C142" s="9"/>
      <c r="D142" s="10" t="n">
        <v>-2800.6</v>
      </c>
      <c r="E142" s="15" t="s">
        <v>856</v>
      </c>
    </row>
    <row r="143" customFormat="false" ht="13.8" hidden="false" customHeight="false" outlineLevel="0" collapsed="false">
      <c r="A143" s="11"/>
      <c r="B143" s="15"/>
      <c r="C143" s="9"/>
      <c r="D143" s="10" t="n">
        <v>-1103.77</v>
      </c>
      <c r="E143" s="15" t="s">
        <v>856</v>
      </c>
    </row>
    <row r="144" customFormat="false" ht="13.8" hidden="false" customHeight="false" outlineLevel="0" collapsed="false">
      <c r="A144" s="11"/>
      <c r="B144" s="15"/>
      <c r="C144" s="9"/>
      <c r="D144" s="10" t="n">
        <v>-3633.58</v>
      </c>
      <c r="E144" s="15" t="s">
        <v>856</v>
      </c>
    </row>
    <row r="145" customFormat="false" ht="13.8" hidden="false" customHeight="false" outlineLevel="0" collapsed="false">
      <c r="A145" s="11"/>
      <c r="B145" s="15"/>
      <c r="C145" s="9"/>
      <c r="D145" s="10" t="n">
        <v>-944.37</v>
      </c>
      <c r="E145" s="15" t="s">
        <v>856</v>
      </c>
    </row>
    <row r="146" customFormat="false" ht="13.8" hidden="false" customHeight="false" outlineLevel="0" collapsed="false">
      <c r="A146" s="11"/>
      <c r="B146" s="15"/>
      <c r="C146" s="9"/>
      <c r="D146" s="10" t="n">
        <v>-2406.54</v>
      </c>
      <c r="E146" s="15" t="s">
        <v>856</v>
      </c>
    </row>
    <row r="147" customFormat="false" ht="13.8" hidden="false" customHeight="false" outlineLevel="0" collapsed="false">
      <c r="A147" s="27" t="s">
        <v>151</v>
      </c>
      <c r="B147" s="4"/>
      <c r="C147" s="12"/>
      <c r="D147" s="13" t="n">
        <f aca="false">SUM(D110:D146)</f>
        <v>922443.16</v>
      </c>
      <c r="E147" s="15"/>
    </row>
    <row r="148" customFormat="false" ht="13.8" hidden="false" customHeight="false" outlineLevel="0" collapsed="false">
      <c r="A148" s="28" t="s">
        <v>152</v>
      </c>
      <c r="B148" s="15"/>
      <c r="C148" s="9" t="s">
        <v>167</v>
      </c>
      <c r="D148" s="10" t="n">
        <v>7289</v>
      </c>
      <c r="E148" s="15" t="s">
        <v>863</v>
      </c>
    </row>
    <row r="149" customFormat="false" ht="13.8" hidden="false" customHeight="false" outlineLevel="0" collapsed="false">
      <c r="A149" s="29" t="s">
        <v>154</v>
      </c>
      <c r="B149" s="15"/>
      <c r="C149" s="9"/>
      <c r="D149" s="13" t="n">
        <f aca="false">SUM(D148:D148)</f>
        <v>7289</v>
      </c>
      <c r="E149" s="15"/>
    </row>
    <row r="150" customFormat="false" ht="13.8" hidden="false" customHeight="false" outlineLevel="0" collapsed="false">
      <c r="A150" s="28" t="n">
        <v>65.01</v>
      </c>
      <c r="B150" s="15"/>
      <c r="C150" s="9"/>
      <c r="D150" s="10" t="n">
        <v>5146604.94</v>
      </c>
      <c r="E150" s="15" t="s">
        <v>256</v>
      </c>
    </row>
    <row r="151" customFormat="false" ht="13.8" hidden="false" customHeight="false" outlineLevel="0" collapsed="false">
      <c r="A151" s="29" t="s">
        <v>156</v>
      </c>
      <c r="B151" s="15"/>
      <c r="C151" s="9"/>
      <c r="D151" s="13" t="n">
        <f aca="false">SUM(D150)</f>
        <v>5146604.94</v>
      </c>
      <c r="E151" s="15"/>
    </row>
    <row r="152" customFormat="false" ht="13.8" hidden="false" customHeight="false" outlineLevel="0" collapsed="false">
      <c r="A152" s="28" t="s">
        <v>157</v>
      </c>
      <c r="B152" s="15"/>
      <c r="C152" s="9" t="s">
        <v>88</v>
      </c>
      <c r="D152" s="10" t="n">
        <v>6748.28</v>
      </c>
      <c r="E152" s="15" t="s">
        <v>864</v>
      </c>
    </row>
    <row r="153" customFormat="false" ht="13.8" hidden="false" customHeight="false" outlineLevel="0" collapsed="false">
      <c r="A153" s="28"/>
      <c r="B153" s="15"/>
      <c r="C153" s="9" t="s">
        <v>88</v>
      </c>
      <c r="D153" s="77" t="n">
        <v>153860.72</v>
      </c>
      <c r="E153" s="15" t="s">
        <v>865</v>
      </c>
    </row>
    <row r="154" customFormat="false" ht="13.8" hidden="false" customHeight="false" outlineLevel="0" collapsed="false">
      <c r="A154" s="28"/>
      <c r="B154" s="15"/>
      <c r="C154" s="9"/>
      <c r="D154" s="77" t="n">
        <v>13608833</v>
      </c>
      <c r="E154" s="15" t="s">
        <v>256</v>
      </c>
    </row>
    <row r="155" customFormat="false" ht="13.8" hidden="false" customHeight="false" outlineLevel="0" collapsed="false">
      <c r="A155" s="29" t="s">
        <v>160</v>
      </c>
      <c r="B155" s="4"/>
      <c r="C155" s="12"/>
      <c r="D155" s="13" t="n">
        <f aca="false">SUM(D152:D154)</f>
        <v>13769442</v>
      </c>
      <c r="E155" s="25"/>
    </row>
    <row r="156" customFormat="false" ht="13.8" hidden="false" customHeight="false" outlineLevel="0" collapsed="false">
      <c r="A156" s="28" t="s">
        <v>866</v>
      </c>
      <c r="B156" s="4"/>
      <c r="C156" s="12"/>
      <c r="D156" s="13"/>
      <c r="E156" s="25"/>
    </row>
    <row r="157" customFormat="false" ht="13.8" hidden="false" customHeight="false" outlineLevel="0" collapsed="false">
      <c r="A157" s="29" t="s">
        <v>760</v>
      </c>
      <c r="B157" s="4"/>
      <c r="C157" s="12"/>
      <c r="D157" s="13" t="n">
        <f aca="false">SUM(D156:D156)</f>
        <v>0</v>
      </c>
      <c r="E157" s="25"/>
    </row>
    <row r="158" customFormat="false" ht="13.8" hidden="false" customHeight="false" outlineLevel="0" collapsed="false">
      <c r="A158" s="28" t="s">
        <v>565</v>
      </c>
      <c r="B158" s="4"/>
      <c r="C158" s="9"/>
      <c r="D158" s="10"/>
      <c r="E158" s="15"/>
    </row>
    <row r="159" customFormat="false" ht="13.8" hidden="false" customHeight="false" outlineLevel="0" collapsed="false">
      <c r="A159" s="29" t="s">
        <v>566</v>
      </c>
      <c r="B159" s="4"/>
      <c r="C159" s="12"/>
      <c r="D159" s="13" t="n">
        <f aca="false">SUM(D158:D158)</f>
        <v>0</v>
      </c>
      <c r="E159" s="4"/>
    </row>
    <row r="160" s="2" customFormat="true" ht="13.8" hidden="false" customHeight="false" outlineLevel="0" collapsed="false">
      <c r="A160" s="2" t="s">
        <v>53</v>
      </c>
      <c r="D160" s="89" t="n">
        <f aca="false">SUM(D13+D17+D19+D31+D47+D75+D78+D92+D94+D106+D109+D147+D149+D151+D155)</f>
        <v>20073830.25</v>
      </c>
    </row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 t="s">
        <v>804</v>
      </c>
      <c r="C8" s="5"/>
      <c r="D8" s="6"/>
      <c r="E8" s="5"/>
    </row>
    <row r="9" customFormat="false" ht="13.8" hidden="false" customHeight="false" outlineLevel="0" collapsed="false">
      <c r="A9" s="4"/>
      <c r="B9" s="5"/>
      <c r="C9" s="5"/>
      <c r="D9" s="6"/>
      <c r="E9" s="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867</v>
      </c>
      <c r="C11" s="9" t="s">
        <v>165</v>
      </c>
      <c r="D11" s="10" t="n">
        <f aca="false">SUM(140076-34278)</f>
        <v>105798</v>
      </c>
      <c r="E11" s="11" t="s">
        <v>166</v>
      </c>
    </row>
    <row r="12" customFormat="false" ht="13.8" hidden="false" customHeight="false" outlineLevel="0" collapsed="false">
      <c r="A12" s="7"/>
      <c r="B12" s="8"/>
      <c r="C12" s="9" t="s">
        <v>165</v>
      </c>
      <c r="D12" s="10" t="n">
        <v>51697</v>
      </c>
      <c r="E12" s="11" t="s">
        <v>166</v>
      </c>
    </row>
    <row r="13" customFormat="false" ht="13.8" hidden="false" customHeight="false" outlineLevel="0" collapsed="false">
      <c r="A13" s="7"/>
      <c r="B13" s="8"/>
      <c r="C13" s="9" t="s">
        <v>165</v>
      </c>
      <c r="D13" s="10" t="n">
        <f aca="false">SUM(253842-9917-46291)</f>
        <v>197634</v>
      </c>
      <c r="E13" s="11" t="s">
        <v>166</v>
      </c>
    </row>
    <row r="14" customFormat="false" ht="13.8" hidden="false" customHeight="false" outlineLevel="0" collapsed="false">
      <c r="A14" s="7"/>
      <c r="B14" s="8"/>
      <c r="C14" s="9" t="s">
        <v>167</v>
      </c>
      <c r="D14" s="10" t="n">
        <v>13923</v>
      </c>
      <c r="E14" s="11" t="s">
        <v>868</v>
      </c>
    </row>
    <row r="15" customFormat="false" ht="13.8" hidden="false" customHeight="false" outlineLevel="0" collapsed="false">
      <c r="A15" s="7"/>
      <c r="B15" s="8"/>
      <c r="C15" s="9" t="s">
        <v>167</v>
      </c>
      <c r="D15" s="10" t="n">
        <v>73387</v>
      </c>
      <c r="E15" s="11" t="s">
        <v>869</v>
      </c>
    </row>
    <row r="16" customFormat="false" ht="13.8" hidden="false" customHeight="false" outlineLevel="0" collapsed="false">
      <c r="A16" s="7"/>
      <c r="B16" s="8"/>
      <c r="C16" s="9" t="s">
        <v>167</v>
      </c>
      <c r="D16" s="10" t="n">
        <v>5494</v>
      </c>
      <c r="E16" s="11" t="s">
        <v>166</v>
      </c>
    </row>
    <row r="17" customFormat="false" ht="13.8" hidden="false" customHeight="false" outlineLevel="0" collapsed="false">
      <c r="A17" s="7"/>
      <c r="B17" s="8"/>
      <c r="C17" s="9" t="s">
        <v>167</v>
      </c>
      <c r="D17" s="10" t="n">
        <v>292215</v>
      </c>
      <c r="E17" s="11" t="s">
        <v>870</v>
      </c>
    </row>
    <row r="18" customFormat="false" ht="13.8" hidden="false" customHeight="false" outlineLevel="0" collapsed="false">
      <c r="A18" s="7"/>
      <c r="B18" s="8"/>
      <c r="C18" s="9" t="s">
        <v>167</v>
      </c>
      <c r="D18" s="10" t="n">
        <v>115785</v>
      </c>
      <c r="E18" s="11" t="s">
        <v>871</v>
      </c>
    </row>
    <row r="19" customFormat="false" ht="13.8" hidden="false" customHeight="false" outlineLevel="0" collapsed="false">
      <c r="A19" s="7"/>
      <c r="B19" s="8"/>
      <c r="C19" s="9" t="s">
        <v>167</v>
      </c>
      <c r="D19" s="10" t="n">
        <f aca="false">SUM(5881-1569)</f>
        <v>4312</v>
      </c>
      <c r="E19" s="11" t="s">
        <v>166</v>
      </c>
    </row>
    <row r="20" customFormat="false" ht="13.8" hidden="false" customHeight="false" outlineLevel="0" collapsed="false">
      <c r="A20" s="7"/>
      <c r="B20" s="8"/>
      <c r="C20" s="9" t="s">
        <v>167</v>
      </c>
      <c r="D20" s="10" t="n">
        <v>9072</v>
      </c>
      <c r="E20" s="11" t="s">
        <v>166</v>
      </c>
    </row>
    <row r="21" customFormat="false" ht="13.8" hidden="false" customHeight="false" outlineLevel="0" collapsed="false">
      <c r="A21" s="7"/>
      <c r="B21" s="8"/>
      <c r="C21" s="9" t="s">
        <v>167</v>
      </c>
      <c r="D21" s="10" t="n">
        <v>5868</v>
      </c>
      <c r="E21" s="11" t="s">
        <v>166</v>
      </c>
    </row>
    <row r="22" customFormat="false" ht="13.8" hidden="false" customHeight="false" outlineLevel="0" collapsed="false">
      <c r="A22" s="7"/>
      <c r="B22" s="8"/>
      <c r="C22" s="9" t="s">
        <v>167</v>
      </c>
      <c r="D22" s="10" t="n">
        <f aca="false">SUM(195621-7770)</f>
        <v>187851</v>
      </c>
      <c r="E22" s="11" t="s">
        <v>166</v>
      </c>
    </row>
    <row r="23" customFormat="false" ht="13.8" hidden="false" customHeight="false" outlineLevel="0" collapsed="false">
      <c r="A23" s="7"/>
      <c r="B23" s="8"/>
      <c r="C23" s="9" t="s">
        <v>72</v>
      </c>
      <c r="D23" s="10" t="n">
        <v>2188</v>
      </c>
      <c r="E23" s="11" t="s">
        <v>872</v>
      </c>
    </row>
    <row r="24" customFormat="false" ht="13.8" hidden="false" customHeight="false" outlineLevel="0" collapsed="false">
      <c r="A24" s="7"/>
      <c r="B24" s="8"/>
      <c r="C24" s="9" t="s">
        <v>72</v>
      </c>
      <c r="D24" s="10" t="n">
        <v>3600</v>
      </c>
      <c r="E24" s="11" t="s">
        <v>20</v>
      </c>
    </row>
    <row r="25" customFormat="false" ht="13.8" hidden="false" customHeight="false" outlineLevel="0" collapsed="false">
      <c r="A25" s="7"/>
      <c r="B25" s="8"/>
      <c r="C25" s="9" t="s">
        <v>72</v>
      </c>
      <c r="D25" s="10" t="n">
        <v>170</v>
      </c>
      <c r="E25" s="11" t="s">
        <v>20</v>
      </c>
    </row>
    <row r="26" customFormat="false" ht="13.8" hidden="false" customHeight="false" outlineLevel="0" collapsed="false">
      <c r="A26" s="4" t="s">
        <v>24</v>
      </c>
      <c r="B26" s="4"/>
      <c r="C26" s="12"/>
      <c r="D26" s="13" t="n">
        <f aca="false">SUM(D1:D25)</f>
        <v>1068994</v>
      </c>
      <c r="E26" s="14"/>
    </row>
    <row r="27" customFormat="false" ht="13.8" hidden="false" customHeight="false" outlineLevel="0" collapsed="false">
      <c r="A27" s="15" t="s">
        <v>25</v>
      </c>
      <c r="B27" s="15"/>
      <c r="C27" s="9"/>
      <c r="D27" s="10" t="n">
        <v>46291</v>
      </c>
      <c r="E27" s="15" t="s">
        <v>873</v>
      </c>
    </row>
    <row r="28" customFormat="false" ht="13.8" hidden="false" customHeight="false" outlineLevel="0" collapsed="false">
      <c r="A28" s="4" t="s">
        <v>27</v>
      </c>
      <c r="B28" s="4"/>
      <c r="C28" s="12"/>
      <c r="D28" s="13" t="n">
        <f aca="false">SUM(D27)</f>
        <v>46291</v>
      </c>
      <c r="E28" s="4"/>
    </row>
    <row r="29" customFormat="false" ht="13.8" hidden="false" customHeight="false" outlineLevel="0" collapsed="false">
      <c r="A29" s="15" t="s">
        <v>28</v>
      </c>
      <c r="B29" s="15"/>
      <c r="C29" s="9" t="s">
        <v>167</v>
      </c>
      <c r="D29" s="10" t="n">
        <v>1262</v>
      </c>
      <c r="E29" s="15" t="s">
        <v>874</v>
      </c>
    </row>
    <row r="30" customFormat="false" ht="13.8" hidden="false" customHeight="false" outlineLevel="0" collapsed="false">
      <c r="A30" s="15"/>
      <c r="B30" s="15"/>
      <c r="C30" s="9" t="s">
        <v>167</v>
      </c>
      <c r="D30" s="10" t="n">
        <v>4860</v>
      </c>
      <c r="E30" s="15" t="s">
        <v>875</v>
      </c>
    </row>
    <row r="31" customFormat="false" ht="13.8" hidden="false" customHeight="false" outlineLevel="0" collapsed="false">
      <c r="A31" s="15"/>
      <c r="B31" s="15"/>
      <c r="C31" s="9" t="s">
        <v>167</v>
      </c>
      <c r="D31" s="10" t="n">
        <v>1944</v>
      </c>
      <c r="E31" s="15" t="s">
        <v>876</v>
      </c>
    </row>
    <row r="32" customFormat="false" ht="13.8" hidden="false" customHeight="false" outlineLevel="0" collapsed="false">
      <c r="A32" s="15"/>
      <c r="B32" s="15"/>
      <c r="C32" s="9" t="s">
        <v>41</v>
      </c>
      <c r="D32" s="10" t="n">
        <v>13043</v>
      </c>
      <c r="E32" s="15" t="s">
        <v>877</v>
      </c>
    </row>
    <row r="33" customFormat="false" ht="13.8" hidden="false" customHeight="false" outlineLevel="0" collapsed="false">
      <c r="A33" s="4" t="s">
        <v>33</v>
      </c>
      <c r="B33" s="4"/>
      <c r="C33" s="12"/>
      <c r="D33" s="13" t="n">
        <f aca="false">SUM(D29:D32)</f>
        <v>21109</v>
      </c>
      <c r="E33" s="16"/>
    </row>
    <row r="34" customFormat="false" ht="13.8" hidden="false" customHeight="false" outlineLevel="0" collapsed="false">
      <c r="A34" s="15" t="s">
        <v>34</v>
      </c>
      <c r="B34" s="4"/>
      <c r="C34" s="56" t="s">
        <v>383</v>
      </c>
      <c r="D34" s="77" t="n">
        <v>288</v>
      </c>
      <c r="E34" s="15" t="s">
        <v>36</v>
      </c>
    </row>
    <row r="35" customFormat="false" ht="13.8" hidden="false" customHeight="false" outlineLevel="0" collapsed="false">
      <c r="A35" s="15"/>
      <c r="B35" s="4"/>
      <c r="C35" s="56" t="s">
        <v>383</v>
      </c>
      <c r="D35" s="77" t="n">
        <v>469</v>
      </c>
      <c r="E35" s="15" t="s">
        <v>36</v>
      </c>
    </row>
    <row r="36" customFormat="false" ht="13.8" hidden="false" customHeight="false" outlineLevel="0" collapsed="false">
      <c r="A36" s="4" t="s">
        <v>42</v>
      </c>
      <c r="B36" s="4"/>
      <c r="C36" s="12"/>
      <c r="D36" s="13" t="n">
        <f aca="false">SUM(D34:D35)</f>
        <v>757</v>
      </c>
      <c r="E36" s="16"/>
    </row>
    <row r="37" customFormat="false" ht="13.8" hidden="false" customHeight="false" outlineLevel="0" collapsed="false">
      <c r="A37" s="15" t="s">
        <v>43</v>
      </c>
      <c r="B37" s="15"/>
      <c r="C37" s="9" t="s">
        <v>167</v>
      </c>
      <c r="D37" s="10" t="n">
        <v>34278</v>
      </c>
      <c r="E37" s="15" t="s">
        <v>185</v>
      </c>
    </row>
    <row r="38" customFormat="false" ht="13.8" hidden="false" customHeight="false" outlineLevel="0" collapsed="false">
      <c r="A38" s="4" t="s">
        <v>45</v>
      </c>
      <c r="B38" s="4"/>
      <c r="C38" s="12"/>
      <c r="D38" s="13" t="n">
        <f aca="false">SUM(D37:D37)</f>
        <v>34278</v>
      </c>
      <c r="E38" s="4"/>
    </row>
    <row r="39" customFormat="false" ht="13.8" hidden="false" customHeight="false" outlineLevel="0" collapsed="false">
      <c r="A39" s="16" t="s">
        <v>46</v>
      </c>
      <c r="B39" s="16"/>
      <c r="C39" s="16" t="n">
        <v>12</v>
      </c>
      <c r="D39" s="17" t="n">
        <v>1569</v>
      </c>
      <c r="E39" s="16" t="s">
        <v>186</v>
      </c>
    </row>
    <row r="40" customFormat="false" ht="13.8" hidden="false" customHeight="false" outlineLevel="0" collapsed="false">
      <c r="A40" s="16"/>
      <c r="B40" s="16"/>
      <c r="C40" s="16" t="n">
        <v>12</v>
      </c>
      <c r="D40" s="17" t="n">
        <v>7770</v>
      </c>
      <c r="E40" s="16" t="s">
        <v>187</v>
      </c>
    </row>
    <row r="41" s="2" customFormat="true" ht="13.8" hidden="false" customHeight="false" outlineLevel="0" collapsed="false">
      <c r="A41" s="4" t="s">
        <v>48</v>
      </c>
      <c r="B41" s="4"/>
      <c r="C41" s="4"/>
      <c r="D41" s="18" t="n">
        <f aca="false">SUM(D39:D40)</f>
        <v>9339</v>
      </c>
      <c r="E41" s="4"/>
    </row>
    <row r="42" s="26" customFormat="true" ht="13.8" hidden="false" customHeight="false" outlineLevel="0" collapsed="false">
      <c r="A42" s="15" t="s">
        <v>511</v>
      </c>
      <c r="B42" s="15"/>
      <c r="C42" s="9" t="s">
        <v>74</v>
      </c>
      <c r="D42" s="10" t="n">
        <v>4800</v>
      </c>
      <c r="E42" s="15" t="s">
        <v>878</v>
      </c>
    </row>
    <row r="43" customFormat="false" ht="13.8" hidden="false" customHeight="false" outlineLevel="0" collapsed="false">
      <c r="A43" s="4" t="s">
        <v>513</v>
      </c>
      <c r="B43" s="4"/>
      <c r="C43" s="12"/>
      <c r="D43" s="13" t="n">
        <f aca="false">SUM(D42)</f>
        <v>4800</v>
      </c>
      <c r="E43" s="4"/>
    </row>
    <row r="44" customFormat="false" ht="13.8" hidden="false" customHeight="false" outlineLevel="0" collapsed="false">
      <c r="A44" s="15" t="s">
        <v>49</v>
      </c>
      <c r="B44" s="15"/>
      <c r="C44" s="9" t="s">
        <v>167</v>
      </c>
      <c r="D44" s="19" t="n">
        <v>26512</v>
      </c>
      <c r="E44" s="11" t="s">
        <v>425</v>
      </c>
    </row>
    <row r="45" customFormat="false" ht="13.8" hidden="false" customHeight="false" outlineLevel="0" collapsed="false">
      <c r="A45" s="15"/>
      <c r="B45" s="15"/>
      <c r="C45" s="9" t="s">
        <v>167</v>
      </c>
      <c r="D45" s="19" t="n">
        <v>9917</v>
      </c>
      <c r="E45" s="11" t="s">
        <v>189</v>
      </c>
    </row>
    <row r="46" customFormat="false" ht="13.8" hidden="false" customHeight="false" outlineLevel="0" collapsed="false">
      <c r="A46" s="4" t="s">
        <v>52</v>
      </c>
      <c r="B46" s="4"/>
      <c r="C46" s="12"/>
      <c r="D46" s="13" t="n">
        <f aca="false">SUM(D44:D45)</f>
        <v>36429</v>
      </c>
      <c r="E46" s="16"/>
    </row>
    <row r="47" s="2" customFormat="true" ht="13.8" hidden="false" customHeight="false" outlineLevel="0" collapsed="false">
      <c r="A47" s="2" t="s">
        <v>53</v>
      </c>
      <c r="D47" s="3" t="n">
        <f aca="false">SUM(D26+D28+D33+D36+D38+D41+D43+D46)</f>
        <v>1221997</v>
      </c>
    </row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343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 t="s">
        <v>577</v>
      </c>
      <c r="B8" s="2"/>
      <c r="C8" s="2"/>
      <c r="D8" s="59" t="s">
        <v>879</v>
      </c>
      <c r="E8" s="7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56</v>
      </c>
      <c r="B11" s="8"/>
      <c r="C11" s="9" t="s">
        <v>163</v>
      </c>
      <c r="D11" s="10" t="n">
        <v>17254.52</v>
      </c>
      <c r="E11" s="15" t="s">
        <v>880</v>
      </c>
    </row>
    <row r="12" customFormat="false" ht="15" hidden="false" customHeight="false" outlineLevel="0" collapsed="false">
      <c r="A12" s="7"/>
      <c r="B12" s="8"/>
      <c r="C12" s="9" t="s">
        <v>35</v>
      </c>
      <c r="D12" s="10" t="n">
        <v>23261.1</v>
      </c>
      <c r="E12" s="15" t="s">
        <v>881</v>
      </c>
    </row>
    <row r="13" customFormat="false" ht="15" hidden="false" customHeight="false" outlineLevel="0" collapsed="false">
      <c r="A13" s="21" t="s">
        <v>58</v>
      </c>
      <c r="B13" s="5"/>
      <c r="C13" s="22"/>
      <c r="D13" s="13" t="n">
        <f aca="false">SUM(D11:D12)</f>
        <v>40515.62</v>
      </c>
      <c r="E13" s="4"/>
    </row>
    <row r="14" customFormat="false" ht="13.8" hidden="false" customHeight="false" outlineLevel="0" collapsed="false">
      <c r="A14" s="7" t="s">
        <v>59</v>
      </c>
      <c r="B14" s="8"/>
      <c r="C14" s="9" t="s">
        <v>163</v>
      </c>
      <c r="D14" s="10" t="n">
        <v>1217.49</v>
      </c>
      <c r="E14" s="15" t="s">
        <v>882</v>
      </c>
    </row>
    <row r="15" customFormat="false" ht="13.8" hidden="false" customHeight="false" outlineLevel="0" collapsed="false">
      <c r="A15" s="7"/>
      <c r="B15" s="8"/>
      <c r="C15" s="9" t="s">
        <v>39</v>
      </c>
      <c r="D15" s="10" t="n">
        <v>1673.78</v>
      </c>
      <c r="E15" s="15" t="s">
        <v>883</v>
      </c>
    </row>
    <row r="16" customFormat="false" ht="13.8" hidden="false" customHeight="false" outlineLevel="0" collapsed="false">
      <c r="A16" s="7"/>
      <c r="B16" s="8"/>
      <c r="C16" s="9" t="s">
        <v>39</v>
      </c>
      <c r="D16" s="10" t="n">
        <v>1153.41</v>
      </c>
      <c r="E16" s="15" t="s">
        <v>882</v>
      </c>
    </row>
    <row r="17" customFormat="false" ht="15" hidden="false" customHeight="false" outlineLevel="0" collapsed="false">
      <c r="A17" s="21" t="s">
        <v>62</v>
      </c>
      <c r="B17" s="5"/>
      <c r="C17" s="22"/>
      <c r="D17" s="13" t="n">
        <f aca="false">SUM(D14:D16)</f>
        <v>4044.68</v>
      </c>
      <c r="E17" s="4"/>
    </row>
    <row r="18" customFormat="false" ht="13.8" hidden="false" customHeight="false" outlineLevel="0" collapsed="false">
      <c r="A18" s="7" t="s">
        <v>63</v>
      </c>
      <c r="B18" s="5"/>
      <c r="C18" s="56" t="s">
        <v>182</v>
      </c>
      <c r="D18" s="77" t="n">
        <v>6006.47</v>
      </c>
      <c r="E18" s="15" t="s">
        <v>884</v>
      </c>
    </row>
    <row r="19" customFormat="false" ht="15" hidden="false" customHeight="false" outlineLevel="0" collapsed="false">
      <c r="A19" s="21" t="s">
        <v>65</v>
      </c>
      <c r="B19" s="4"/>
      <c r="C19" s="23"/>
      <c r="D19" s="13" t="n">
        <f aca="false">SUM(D18:D18)</f>
        <v>6006.47</v>
      </c>
      <c r="E19" s="4"/>
    </row>
    <row r="20" customFormat="false" ht="13.8" hidden="false" customHeight="false" outlineLevel="0" collapsed="false">
      <c r="A20" s="7" t="s">
        <v>66</v>
      </c>
      <c r="B20" s="15"/>
      <c r="C20" s="16" t="n">
        <v>5</v>
      </c>
      <c r="D20" s="16" t="n">
        <v>25.18</v>
      </c>
      <c r="E20" s="0" t="s">
        <v>885</v>
      </c>
    </row>
    <row r="21" customFormat="false" ht="13.8" hidden="false" customHeight="false" outlineLevel="0" collapsed="false">
      <c r="A21" s="7"/>
      <c r="B21" s="15"/>
      <c r="C21" s="16" t="n">
        <v>5</v>
      </c>
      <c r="D21" s="16" t="n">
        <v>1105.98</v>
      </c>
      <c r="E21" s="0" t="s">
        <v>73</v>
      </c>
    </row>
    <row r="22" customFormat="false" ht="13.8" hidden="false" customHeight="false" outlineLevel="0" collapsed="false">
      <c r="A22" s="7"/>
      <c r="B22" s="15"/>
      <c r="C22" s="9" t="s">
        <v>96</v>
      </c>
      <c r="D22" s="24" t="n">
        <v>-199.24</v>
      </c>
      <c r="E22" s="15" t="s">
        <v>886</v>
      </c>
    </row>
    <row r="23" customFormat="false" ht="13.8" hidden="false" customHeight="false" outlineLevel="0" collapsed="false">
      <c r="A23" s="7"/>
      <c r="B23" s="15"/>
      <c r="C23" s="9" t="s">
        <v>38</v>
      </c>
      <c r="D23" s="24" t="n">
        <v>1206.46</v>
      </c>
      <c r="E23" s="15" t="s">
        <v>887</v>
      </c>
    </row>
    <row r="24" customFormat="false" ht="15" hidden="false" customHeight="false" outlineLevel="0" collapsed="false">
      <c r="A24" s="4" t="s">
        <v>75</v>
      </c>
      <c r="B24" s="4"/>
      <c r="C24" s="12"/>
      <c r="D24" s="13" t="n">
        <f aca="false">SUM(D20:D23)</f>
        <v>2138.38</v>
      </c>
      <c r="E24" s="15"/>
    </row>
    <row r="25" customFormat="false" ht="13.8" hidden="false" customHeight="false" outlineLevel="0" collapsed="false">
      <c r="A25" s="15" t="s">
        <v>76</v>
      </c>
      <c r="B25" s="4"/>
      <c r="C25" s="56" t="s">
        <v>615</v>
      </c>
      <c r="D25" s="77" t="n">
        <v>4369.68</v>
      </c>
      <c r="E25" s="15" t="s">
        <v>449</v>
      </c>
    </row>
    <row r="26" customFormat="false" ht="13.8" hidden="false" customHeight="false" outlineLevel="0" collapsed="false">
      <c r="A26" s="15"/>
      <c r="B26" s="4"/>
      <c r="C26" s="56" t="s">
        <v>163</v>
      </c>
      <c r="D26" s="77" t="n">
        <v>287.08</v>
      </c>
      <c r="E26" s="15" t="s">
        <v>888</v>
      </c>
    </row>
    <row r="27" customFormat="false" ht="13.8" hidden="false" customHeight="false" outlineLevel="0" collapsed="false">
      <c r="A27" s="15"/>
      <c r="B27" s="4"/>
      <c r="C27" s="56" t="s">
        <v>163</v>
      </c>
      <c r="D27" s="77" t="n">
        <v>3129.22</v>
      </c>
      <c r="E27" s="15" t="s">
        <v>888</v>
      </c>
    </row>
    <row r="28" customFormat="false" ht="13.8" hidden="false" customHeight="false" outlineLevel="0" collapsed="false">
      <c r="A28" s="15"/>
      <c r="B28" s="4"/>
      <c r="C28" s="56" t="s">
        <v>163</v>
      </c>
      <c r="D28" s="77" t="n">
        <v>37.6</v>
      </c>
      <c r="E28" s="15" t="s">
        <v>889</v>
      </c>
    </row>
    <row r="29" customFormat="false" ht="13.8" hidden="false" customHeight="false" outlineLevel="0" collapsed="false">
      <c r="A29" s="15"/>
      <c r="B29" s="4"/>
      <c r="C29" s="56" t="s">
        <v>163</v>
      </c>
      <c r="D29" s="77" t="n">
        <v>409.84</v>
      </c>
      <c r="E29" s="15" t="s">
        <v>889</v>
      </c>
    </row>
    <row r="30" customFormat="false" ht="13.8" hidden="false" customHeight="false" outlineLevel="0" collapsed="false">
      <c r="A30" s="15"/>
      <c r="B30" s="4"/>
      <c r="C30" s="56" t="s">
        <v>163</v>
      </c>
      <c r="D30" s="77" t="n">
        <v>1430</v>
      </c>
      <c r="E30" s="15" t="s">
        <v>890</v>
      </c>
    </row>
    <row r="31" customFormat="false" ht="13.8" hidden="false" customHeight="false" outlineLevel="0" collapsed="false">
      <c r="A31" s="15"/>
      <c r="B31" s="4"/>
      <c r="C31" s="56" t="s">
        <v>163</v>
      </c>
      <c r="D31" s="77" t="n">
        <v>11650.1</v>
      </c>
      <c r="E31" s="15" t="s">
        <v>891</v>
      </c>
    </row>
    <row r="32" customFormat="false" ht="13.8" hidden="false" customHeight="false" outlineLevel="0" collapsed="false">
      <c r="A32" s="15"/>
      <c r="B32" s="4"/>
      <c r="C32" s="56" t="s">
        <v>252</v>
      </c>
      <c r="D32" s="77" t="n">
        <v>4788.67</v>
      </c>
      <c r="E32" s="15" t="s">
        <v>892</v>
      </c>
    </row>
    <row r="33" customFormat="false" ht="13.8" hidden="false" customHeight="false" outlineLevel="0" collapsed="false">
      <c r="A33" s="15"/>
      <c r="B33" s="4"/>
      <c r="C33" s="56" t="s">
        <v>383</v>
      </c>
      <c r="D33" s="77" t="n">
        <v>130</v>
      </c>
      <c r="E33" s="15" t="s">
        <v>893</v>
      </c>
    </row>
    <row r="34" customFormat="false" ht="13.8" hidden="false" customHeight="false" outlineLevel="0" collapsed="false">
      <c r="A34" s="15"/>
      <c r="B34" s="4"/>
      <c r="C34" s="56" t="s">
        <v>182</v>
      </c>
      <c r="D34" s="10" t="n">
        <v>9.33</v>
      </c>
      <c r="E34" s="15" t="s">
        <v>894</v>
      </c>
    </row>
    <row r="35" customFormat="false" ht="13.8" hidden="false" customHeight="false" outlineLevel="0" collapsed="false">
      <c r="A35" s="15"/>
      <c r="B35" s="15"/>
      <c r="C35" s="9" t="s">
        <v>182</v>
      </c>
      <c r="D35" s="24" t="n">
        <v>101.69</v>
      </c>
      <c r="E35" s="15" t="s">
        <v>895</v>
      </c>
    </row>
    <row r="36" customFormat="false" ht="13.8" hidden="false" customHeight="false" outlineLevel="0" collapsed="false">
      <c r="A36" s="15"/>
      <c r="B36" s="15"/>
      <c r="C36" s="9" t="s">
        <v>182</v>
      </c>
      <c r="D36" s="24" t="n">
        <v>7.9</v>
      </c>
      <c r="E36" s="15" t="s">
        <v>896</v>
      </c>
    </row>
    <row r="37" customFormat="false" ht="13.8" hidden="false" customHeight="false" outlineLevel="0" collapsed="false">
      <c r="A37" s="15"/>
      <c r="B37" s="15"/>
      <c r="C37" s="9" t="s">
        <v>182</v>
      </c>
      <c r="D37" s="24" t="n">
        <v>86.11</v>
      </c>
      <c r="E37" s="15" t="s">
        <v>896</v>
      </c>
    </row>
    <row r="38" customFormat="false" ht="13.8" hidden="false" customHeight="false" outlineLevel="0" collapsed="false">
      <c r="A38" s="15"/>
      <c r="B38" s="15"/>
      <c r="C38" s="9" t="s">
        <v>35</v>
      </c>
      <c r="D38" s="24" t="n">
        <v>230.67</v>
      </c>
      <c r="E38" s="15" t="s">
        <v>897</v>
      </c>
    </row>
    <row r="39" customFormat="false" ht="13.8" hidden="false" customHeight="false" outlineLevel="0" collapsed="false">
      <c r="A39" s="15"/>
      <c r="B39" s="15"/>
      <c r="C39" s="9" t="s">
        <v>35</v>
      </c>
      <c r="D39" s="24" t="n">
        <v>2514.31</v>
      </c>
      <c r="E39" s="15" t="s">
        <v>898</v>
      </c>
    </row>
    <row r="40" customFormat="false" ht="13.8" hidden="false" customHeight="false" outlineLevel="0" collapsed="false">
      <c r="A40" s="15"/>
      <c r="B40" s="15"/>
      <c r="C40" s="9" t="s">
        <v>35</v>
      </c>
      <c r="D40" s="10" t="n">
        <v>293.93</v>
      </c>
      <c r="E40" s="15" t="s">
        <v>899</v>
      </c>
    </row>
    <row r="41" customFormat="false" ht="13.8" hidden="false" customHeight="false" outlineLevel="0" collapsed="false">
      <c r="A41" s="15"/>
      <c r="B41" s="15"/>
      <c r="C41" s="9" t="s">
        <v>167</v>
      </c>
      <c r="D41" s="10" t="n">
        <v>2546.88</v>
      </c>
      <c r="E41" s="15" t="s">
        <v>82</v>
      </c>
    </row>
    <row r="42" customFormat="false" ht="13.8" hidden="false" customHeight="false" outlineLevel="0" collapsed="false">
      <c r="A42" s="15"/>
      <c r="B42" s="15"/>
      <c r="C42" s="9" t="s">
        <v>114</v>
      </c>
      <c r="D42" s="10" t="n">
        <v>140</v>
      </c>
      <c r="E42" s="15" t="s">
        <v>900</v>
      </c>
    </row>
    <row r="43" customFormat="false" ht="15" hidden="false" customHeight="false" outlineLevel="0" collapsed="false">
      <c r="A43" s="4" t="s">
        <v>90</v>
      </c>
      <c r="B43" s="4"/>
      <c r="C43" s="12"/>
      <c r="D43" s="13" t="n">
        <f aca="false">SUM(D25:D42)</f>
        <v>32163.01</v>
      </c>
      <c r="E43" s="4"/>
    </row>
    <row r="44" customFormat="false" ht="13.8" hidden="false" customHeight="false" outlineLevel="0" collapsed="false">
      <c r="A44" s="15" t="s">
        <v>91</v>
      </c>
      <c r="B44" s="4"/>
      <c r="C44" s="56" t="s">
        <v>163</v>
      </c>
      <c r="D44" s="77" t="n">
        <v>20</v>
      </c>
      <c r="E44" s="15" t="s">
        <v>901</v>
      </c>
    </row>
    <row r="45" customFormat="false" ht="13.8" hidden="false" customHeight="false" outlineLevel="0" collapsed="false">
      <c r="A45" s="15"/>
      <c r="B45" s="4"/>
      <c r="C45" s="56" t="s">
        <v>163</v>
      </c>
      <c r="D45" s="77" t="n">
        <v>7021</v>
      </c>
      <c r="E45" s="15" t="s">
        <v>902</v>
      </c>
    </row>
    <row r="46" customFormat="false" ht="13.8" hidden="false" customHeight="false" outlineLevel="0" collapsed="false">
      <c r="A46" s="15"/>
      <c r="B46" s="4"/>
      <c r="C46" s="56" t="s">
        <v>163</v>
      </c>
      <c r="D46" s="77" t="n">
        <v>2483</v>
      </c>
      <c r="E46" s="15" t="s">
        <v>903</v>
      </c>
    </row>
    <row r="47" customFormat="false" ht="13.8" hidden="false" customHeight="false" outlineLevel="0" collapsed="false">
      <c r="A47" s="15"/>
      <c r="B47" s="4"/>
      <c r="C47" s="56" t="s">
        <v>163</v>
      </c>
      <c r="D47" s="77" t="n">
        <v>922.25</v>
      </c>
      <c r="E47" s="15" t="s">
        <v>904</v>
      </c>
    </row>
    <row r="48" customFormat="false" ht="13.8" hidden="false" customHeight="false" outlineLevel="0" collapsed="false">
      <c r="A48" s="15"/>
      <c r="B48" s="4"/>
      <c r="C48" s="56" t="s">
        <v>163</v>
      </c>
      <c r="D48" s="77" t="n">
        <v>77.84</v>
      </c>
      <c r="E48" s="15" t="s">
        <v>905</v>
      </c>
    </row>
    <row r="49" customFormat="false" ht="13.8" hidden="false" customHeight="false" outlineLevel="0" collapsed="false">
      <c r="A49" s="15"/>
      <c r="B49" s="4"/>
      <c r="C49" s="56" t="s">
        <v>163</v>
      </c>
      <c r="D49" s="77" t="n">
        <v>91.6</v>
      </c>
      <c r="E49" s="15" t="s">
        <v>906</v>
      </c>
    </row>
    <row r="50" customFormat="false" ht="13.8" hidden="false" customHeight="false" outlineLevel="0" collapsed="false">
      <c r="A50" s="15"/>
      <c r="B50" s="4"/>
      <c r="C50" s="56" t="s">
        <v>163</v>
      </c>
      <c r="D50" s="77" t="n">
        <v>21.63</v>
      </c>
      <c r="E50" s="15" t="s">
        <v>907</v>
      </c>
    </row>
    <row r="51" customFormat="false" ht="13.8" hidden="false" customHeight="false" outlineLevel="0" collapsed="false">
      <c r="A51" s="15"/>
      <c r="B51" s="4"/>
      <c r="C51" s="56" t="s">
        <v>163</v>
      </c>
      <c r="D51" s="77" t="n">
        <v>11.25</v>
      </c>
      <c r="E51" s="15" t="s">
        <v>908</v>
      </c>
    </row>
    <row r="52" customFormat="false" ht="13.8" hidden="false" customHeight="false" outlineLevel="0" collapsed="false">
      <c r="A52" s="15"/>
      <c r="B52" s="4"/>
      <c r="C52" s="56" t="s">
        <v>252</v>
      </c>
      <c r="D52" s="77" t="n">
        <v>30</v>
      </c>
      <c r="E52" s="15" t="s">
        <v>909</v>
      </c>
    </row>
    <row r="53" customFormat="false" ht="13.8" hidden="false" customHeight="false" outlineLevel="0" collapsed="false">
      <c r="A53" s="15"/>
      <c r="B53" s="4"/>
      <c r="C53" s="56" t="s">
        <v>252</v>
      </c>
      <c r="D53" s="77" t="n">
        <v>90</v>
      </c>
      <c r="E53" s="15" t="s">
        <v>910</v>
      </c>
    </row>
    <row r="54" customFormat="false" ht="13.8" hidden="false" customHeight="false" outlineLevel="0" collapsed="false">
      <c r="A54" s="15"/>
      <c r="B54" s="4"/>
      <c r="C54" s="56" t="s">
        <v>252</v>
      </c>
      <c r="D54" s="77" t="n">
        <v>22270.85</v>
      </c>
      <c r="E54" s="15" t="s">
        <v>92</v>
      </c>
    </row>
    <row r="55" customFormat="false" ht="13.8" hidden="false" customHeight="false" outlineLevel="0" collapsed="false">
      <c r="A55" s="15"/>
      <c r="B55" s="4"/>
      <c r="C55" s="56" t="s">
        <v>252</v>
      </c>
      <c r="D55" s="77" t="n">
        <v>410.41</v>
      </c>
      <c r="E55" s="15" t="s">
        <v>911</v>
      </c>
    </row>
    <row r="56" customFormat="false" ht="13.8" hidden="false" customHeight="false" outlineLevel="0" collapsed="false">
      <c r="A56" s="15"/>
      <c r="B56" s="4"/>
      <c r="C56" s="56" t="s">
        <v>383</v>
      </c>
      <c r="D56" s="77" t="n">
        <v>20049.12</v>
      </c>
      <c r="E56" s="15" t="s">
        <v>97</v>
      </c>
    </row>
    <row r="57" customFormat="false" ht="13.8" hidden="false" customHeight="false" outlineLevel="0" collapsed="false">
      <c r="A57" s="15"/>
      <c r="B57" s="4"/>
      <c r="C57" s="56" t="s">
        <v>383</v>
      </c>
      <c r="D57" s="77" t="n">
        <v>31.29</v>
      </c>
      <c r="E57" s="15" t="s">
        <v>912</v>
      </c>
    </row>
    <row r="58" customFormat="false" ht="13.8" hidden="false" customHeight="false" outlineLevel="0" collapsed="false">
      <c r="A58" s="15"/>
      <c r="B58" s="4"/>
      <c r="C58" s="56" t="s">
        <v>383</v>
      </c>
      <c r="D58" s="77" t="n">
        <v>6.64</v>
      </c>
      <c r="E58" s="15" t="s">
        <v>913</v>
      </c>
    </row>
    <row r="59" customFormat="false" ht="13.8" hidden="false" customHeight="false" outlineLevel="0" collapsed="false">
      <c r="A59" s="15"/>
      <c r="B59" s="4"/>
      <c r="C59" s="56" t="s">
        <v>383</v>
      </c>
      <c r="D59" s="77" t="n">
        <v>286.67</v>
      </c>
      <c r="E59" s="15" t="s">
        <v>914</v>
      </c>
    </row>
    <row r="60" customFormat="false" ht="13.8" hidden="false" customHeight="false" outlineLevel="0" collapsed="false">
      <c r="A60" s="15"/>
      <c r="B60" s="4"/>
      <c r="C60" s="56" t="s">
        <v>383</v>
      </c>
      <c r="D60" s="77" t="n">
        <v>86.25</v>
      </c>
      <c r="E60" s="15" t="s">
        <v>915</v>
      </c>
    </row>
    <row r="61" customFormat="false" ht="13.8" hidden="false" customHeight="false" outlineLevel="0" collapsed="false">
      <c r="A61" s="15"/>
      <c r="B61" s="4"/>
      <c r="C61" s="56" t="s">
        <v>383</v>
      </c>
      <c r="D61" s="77" t="n">
        <v>214.53</v>
      </c>
      <c r="E61" s="15" t="s">
        <v>916</v>
      </c>
    </row>
    <row r="62" customFormat="false" ht="13.8" hidden="false" customHeight="false" outlineLevel="0" collapsed="false">
      <c r="A62" s="15"/>
      <c r="B62" s="4"/>
      <c r="C62" s="56" t="s">
        <v>383</v>
      </c>
      <c r="D62" s="77" t="n">
        <v>5.73</v>
      </c>
      <c r="E62" s="15" t="s">
        <v>917</v>
      </c>
    </row>
    <row r="63" customFormat="false" ht="13.8" hidden="false" customHeight="false" outlineLevel="0" collapsed="false">
      <c r="A63" s="15"/>
      <c r="B63" s="4"/>
      <c r="C63" s="56" t="s">
        <v>383</v>
      </c>
      <c r="D63" s="77" t="n">
        <v>128.05</v>
      </c>
      <c r="E63" s="15" t="s">
        <v>918</v>
      </c>
    </row>
    <row r="64" customFormat="false" ht="13.8" hidden="false" customHeight="false" outlineLevel="0" collapsed="false">
      <c r="A64" s="15"/>
      <c r="B64" s="4"/>
      <c r="C64" s="56" t="s">
        <v>383</v>
      </c>
      <c r="D64" s="77" t="n">
        <v>254.74</v>
      </c>
      <c r="E64" s="15" t="s">
        <v>919</v>
      </c>
    </row>
    <row r="65" customFormat="false" ht="13.8" hidden="false" customHeight="false" outlineLevel="0" collapsed="false">
      <c r="A65" s="15"/>
      <c r="B65" s="4"/>
      <c r="C65" s="56" t="s">
        <v>383</v>
      </c>
      <c r="D65" s="77" t="n">
        <v>23.29</v>
      </c>
      <c r="E65" s="15" t="s">
        <v>907</v>
      </c>
    </row>
    <row r="66" customFormat="false" ht="13.8" hidden="false" customHeight="false" outlineLevel="0" collapsed="false">
      <c r="A66" s="15"/>
      <c r="B66" s="4"/>
      <c r="C66" s="56" t="s">
        <v>383</v>
      </c>
      <c r="D66" s="77" t="n">
        <v>11.16</v>
      </c>
      <c r="E66" s="15" t="s">
        <v>908</v>
      </c>
    </row>
    <row r="67" customFormat="false" ht="13.8" hidden="false" customHeight="false" outlineLevel="0" collapsed="false">
      <c r="A67" s="15"/>
      <c r="B67" s="4"/>
      <c r="C67" s="56" t="s">
        <v>182</v>
      </c>
      <c r="D67" s="77" t="n">
        <v>95</v>
      </c>
      <c r="E67" s="15" t="s">
        <v>910</v>
      </c>
    </row>
    <row r="68" customFormat="false" ht="13.8" hidden="false" customHeight="false" outlineLevel="0" collapsed="false">
      <c r="A68" s="4"/>
      <c r="B68" s="4"/>
      <c r="C68" s="56" t="s">
        <v>35</v>
      </c>
      <c r="D68" s="77" t="n">
        <v>20</v>
      </c>
      <c r="E68" s="25" t="s">
        <v>901</v>
      </c>
    </row>
    <row r="69" customFormat="false" ht="13.8" hidden="false" customHeight="false" outlineLevel="0" collapsed="false">
      <c r="A69" s="4"/>
      <c r="B69" s="4"/>
      <c r="C69" s="56" t="s">
        <v>12</v>
      </c>
      <c r="D69" s="77" t="n">
        <v>17.77</v>
      </c>
      <c r="E69" s="25" t="s">
        <v>920</v>
      </c>
    </row>
    <row r="70" customFormat="false" ht="13.8" hidden="false" customHeight="false" outlineLevel="0" collapsed="false">
      <c r="A70" s="4"/>
      <c r="B70" s="4"/>
      <c r="C70" s="56" t="s">
        <v>12</v>
      </c>
      <c r="D70" s="77" t="n">
        <v>1904</v>
      </c>
      <c r="E70" s="25" t="s">
        <v>921</v>
      </c>
    </row>
    <row r="71" customFormat="false" ht="13.8" hidden="false" customHeight="false" outlineLevel="0" collapsed="false">
      <c r="A71" s="4"/>
      <c r="B71" s="4"/>
      <c r="C71" s="56" t="s">
        <v>12</v>
      </c>
      <c r="D71" s="77" t="n">
        <v>1119</v>
      </c>
      <c r="E71" s="25" t="s">
        <v>211</v>
      </c>
    </row>
    <row r="72" customFormat="false" ht="13.8" hidden="false" customHeight="false" outlineLevel="0" collapsed="false">
      <c r="A72" s="4"/>
      <c r="B72" s="4"/>
      <c r="C72" s="16" t="n">
        <v>17</v>
      </c>
      <c r="D72" s="16" t="n">
        <v>5000</v>
      </c>
      <c r="E72" s="16" t="s">
        <v>922</v>
      </c>
    </row>
    <row r="73" customFormat="false" ht="13.8" hidden="false" customHeight="false" outlineLevel="0" collapsed="false">
      <c r="B73" s="83"/>
      <c r="C73" s="90" t="s">
        <v>39</v>
      </c>
      <c r="D73" s="91" t="n">
        <v>14.69</v>
      </c>
      <c r="E73" s="15" t="s">
        <v>923</v>
      </c>
    </row>
    <row r="74" customFormat="false" ht="13.8" hidden="false" customHeight="false" outlineLevel="0" collapsed="false">
      <c r="A74" s="15"/>
      <c r="B74" s="4"/>
      <c r="C74" s="9" t="s">
        <v>39</v>
      </c>
      <c r="D74" s="10" t="n">
        <v>3.32</v>
      </c>
      <c r="E74" s="15" t="s">
        <v>924</v>
      </c>
    </row>
    <row r="75" customFormat="false" ht="13.8" hidden="false" customHeight="false" outlineLevel="0" collapsed="false">
      <c r="A75" s="15"/>
      <c r="B75" s="4"/>
      <c r="C75" s="9" t="s">
        <v>39</v>
      </c>
      <c r="D75" s="10" t="n">
        <v>1512.96</v>
      </c>
      <c r="E75" s="15" t="s">
        <v>925</v>
      </c>
    </row>
    <row r="76" customFormat="false" ht="13.8" hidden="false" customHeight="false" outlineLevel="0" collapsed="false">
      <c r="A76" s="15"/>
      <c r="B76" s="4"/>
      <c r="C76" s="9" t="s">
        <v>340</v>
      </c>
      <c r="D76" s="10" t="n">
        <v>118.41</v>
      </c>
      <c r="E76" s="15" t="s">
        <v>926</v>
      </c>
    </row>
    <row r="77" customFormat="false" ht="15" hidden="false" customHeight="false" outlineLevel="0" collapsed="false">
      <c r="A77" s="4" t="s">
        <v>119</v>
      </c>
      <c r="B77" s="4"/>
      <c r="C77" s="12"/>
      <c r="D77" s="13" t="n">
        <f aca="false">SUM(D44:D76)</f>
        <v>64352.45</v>
      </c>
      <c r="E77" s="16"/>
    </row>
    <row r="78" customFormat="false" ht="13.8" hidden="false" customHeight="false" outlineLevel="0" collapsed="false">
      <c r="A78" s="15" t="s">
        <v>120</v>
      </c>
      <c r="B78" s="15"/>
      <c r="C78" s="9" t="s">
        <v>163</v>
      </c>
      <c r="D78" s="10" t="n">
        <v>266.2</v>
      </c>
      <c r="E78" s="15" t="s">
        <v>181</v>
      </c>
    </row>
    <row r="79" customFormat="false" ht="13.8" hidden="false" customHeight="false" outlineLevel="0" collapsed="false">
      <c r="A79" s="15"/>
      <c r="B79" s="15"/>
      <c r="C79" s="9" t="s">
        <v>163</v>
      </c>
      <c r="D79" s="10" t="n">
        <v>601.6</v>
      </c>
      <c r="E79" s="15" t="s">
        <v>181</v>
      </c>
    </row>
    <row r="80" customFormat="false" ht="13.8" hidden="false" customHeight="false" outlineLevel="0" collapsed="false">
      <c r="A80" s="15"/>
      <c r="B80" s="15"/>
      <c r="C80" s="9" t="s">
        <v>252</v>
      </c>
      <c r="D80" s="10" t="n">
        <v>395.19</v>
      </c>
      <c r="E80" s="15" t="s">
        <v>181</v>
      </c>
    </row>
    <row r="81" customFormat="false" ht="13.8" hidden="false" customHeight="false" outlineLevel="0" collapsed="false">
      <c r="A81" s="15"/>
      <c r="B81" s="15"/>
      <c r="C81" s="9" t="s">
        <v>383</v>
      </c>
      <c r="D81" s="10" t="n">
        <v>140</v>
      </c>
      <c r="E81" s="15" t="s">
        <v>848</v>
      </c>
    </row>
    <row r="82" customFormat="false" ht="13.8" hidden="false" customHeight="false" outlineLevel="0" collapsed="false">
      <c r="A82" s="15"/>
      <c r="B82" s="15"/>
      <c r="C82" s="9" t="s">
        <v>383</v>
      </c>
      <c r="D82" s="10" t="n">
        <v>50</v>
      </c>
      <c r="E82" s="15" t="s">
        <v>181</v>
      </c>
    </row>
    <row r="83" customFormat="false" ht="13.8" hidden="false" customHeight="false" outlineLevel="0" collapsed="false">
      <c r="A83" s="15"/>
      <c r="B83" s="15"/>
      <c r="C83" s="9" t="s">
        <v>383</v>
      </c>
      <c r="D83" s="10" t="n">
        <v>369.2</v>
      </c>
      <c r="E83" s="15" t="s">
        <v>181</v>
      </c>
    </row>
    <row r="84" customFormat="false" ht="13.8" hidden="false" customHeight="false" outlineLevel="0" collapsed="false">
      <c r="A84" s="15"/>
      <c r="B84" s="15"/>
      <c r="C84" s="9" t="s">
        <v>383</v>
      </c>
      <c r="D84" s="10" t="n">
        <v>369.6</v>
      </c>
      <c r="E84" s="15" t="s">
        <v>181</v>
      </c>
    </row>
    <row r="85" customFormat="false" ht="13.8" hidden="false" customHeight="false" outlineLevel="0" collapsed="false">
      <c r="A85" s="15"/>
      <c r="B85" s="15"/>
      <c r="C85" s="9" t="s">
        <v>383</v>
      </c>
      <c r="D85" s="10" t="n">
        <v>809.5</v>
      </c>
      <c r="E85" s="15" t="s">
        <v>181</v>
      </c>
    </row>
    <row r="86" customFormat="false" ht="13.8" hidden="false" customHeight="false" outlineLevel="0" collapsed="false">
      <c r="A86" s="15"/>
      <c r="B86" s="15"/>
      <c r="C86" s="9" t="s">
        <v>383</v>
      </c>
      <c r="D86" s="10" t="n">
        <v>927.72</v>
      </c>
      <c r="E86" s="15" t="s">
        <v>181</v>
      </c>
    </row>
    <row r="87" customFormat="false" ht="13.8" hidden="false" customHeight="false" outlineLevel="0" collapsed="false">
      <c r="A87" s="15"/>
      <c r="B87" s="15"/>
      <c r="C87" s="9" t="s">
        <v>182</v>
      </c>
      <c r="D87" s="10" t="n">
        <v>319.95</v>
      </c>
      <c r="E87" s="15" t="s">
        <v>181</v>
      </c>
    </row>
    <row r="88" customFormat="false" ht="13.8" hidden="false" customHeight="false" outlineLevel="0" collapsed="false">
      <c r="A88" s="15"/>
      <c r="B88" s="15"/>
      <c r="C88" s="9" t="s">
        <v>182</v>
      </c>
      <c r="D88" s="10" t="n">
        <v>732.47</v>
      </c>
      <c r="E88" s="15" t="s">
        <v>181</v>
      </c>
    </row>
    <row r="89" customFormat="false" ht="13.8" hidden="false" customHeight="false" outlineLevel="0" collapsed="false">
      <c r="A89" s="15"/>
      <c r="B89" s="15"/>
      <c r="C89" s="9" t="s">
        <v>182</v>
      </c>
      <c r="D89" s="10" t="n">
        <v>794.84</v>
      </c>
      <c r="E89" s="15" t="s">
        <v>181</v>
      </c>
    </row>
    <row r="90" customFormat="false" ht="13.8" hidden="false" customHeight="false" outlineLevel="0" collapsed="false">
      <c r="A90" s="15"/>
      <c r="B90" s="15"/>
      <c r="C90" s="9" t="s">
        <v>182</v>
      </c>
      <c r="D90" s="10" t="n">
        <v>1232.68</v>
      </c>
      <c r="E90" s="15" t="s">
        <v>181</v>
      </c>
    </row>
    <row r="91" customFormat="false" ht="13.8" hidden="false" customHeight="false" outlineLevel="0" collapsed="false">
      <c r="A91" s="15"/>
      <c r="B91" s="15"/>
      <c r="C91" s="9" t="s">
        <v>182</v>
      </c>
      <c r="D91" s="10" t="n">
        <v>906.39</v>
      </c>
      <c r="E91" s="15" t="s">
        <v>181</v>
      </c>
    </row>
    <row r="92" customFormat="false" ht="13.8" hidden="false" customHeight="false" outlineLevel="0" collapsed="false">
      <c r="A92" s="15"/>
      <c r="B92" s="15"/>
      <c r="C92" s="9" t="s">
        <v>60</v>
      </c>
      <c r="D92" s="10" t="n">
        <v>135.25</v>
      </c>
      <c r="E92" s="15" t="s">
        <v>181</v>
      </c>
    </row>
    <row r="93" customFormat="false" ht="15" hidden="false" customHeight="false" outlineLevel="0" collapsed="false">
      <c r="A93" s="4" t="s">
        <v>124</v>
      </c>
      <c r="B93" s="4"/>
      <c r="C93" s="12"/>
      <c r="D93" s="13" t="n">
        <f aca="false">SUM(D78:D92)</f>
        <v>8050.59</v>
      </c>
      <c r="E93" s="4"/>
    </row>
    <row r="94" customFormat="false" ht="13.8" hidden="false" customHeight="false" outlineLevel="0" collapsed="false">
      <c r="A94" s="15" t="s">
        <v>125</v>
      </c>
      <c r="B94" s="15"/>
      <c r="C94" s="9"/>
      <c r="D94" s="10" t="n">
        <v>246.51</v>
      </c>
      <c r="E94" s="15" t="s">
        <v>234</v>
      </c>
    </row>
    <row r="95" customFormat="false" ht="15" hidden="false" customHeight="false" outlineLevel="0" collapsed="false">
      <c r="A95" s="4" t="s">
        <v>127</v>
      </c>
      <c r="B95" s="4"/>
      <c r="C95" s="12"/>
      <c r="D95" s="13" t="n">
        <f aca="false">SUM(D94)</f>
        <v>246.51</v>
      </c>
      <c r="E95" s="4"/>
    </row>
    <row r="96" customFormat="false" ht="13.8" hidden="false" customHeight="false" outlineLevel="0" collapsed="false">
      <c r="A96" s="11" t="s">
        <v>849</v>
      </c>
      <c r="B96" s="15"/>
      <c r="C96" s="9" t="s">
        <v>163</v>
      </c>
      <c r="D96" s="10" t="n">
        <v>2677</v>
      </c>
      <c r="E96" s="15" t="s">
        <v>388</v>
      </c>
    </row>
    <row r="97" customFormat="false" ht="13.8" hidden="false" customHeight="false" outlineLevel="0" collapsed="false">
      <c r="A97" s="11"/>
      <c r="B97" s="15"/>
      <c r="C97" s="9" t="s">
        <v>163</v>
      </c>
      <c r="D97" s="10" t="n">
        <v>3953.74</v>
      </c>
      <c r="E97" s="15" t="s">
        <v>927</v>
      </c>
    </row>
    <row r="98" customFormat="false" ht="13.8" hidden="false" customHeight="false" outlineLevel="0" collapsed="false">
      <c r="A98" s="11"/>
      <c r="B98" s="15"/>
      <c r="C98" s="9" t="s">
        <v>252</v>
      </c>
      <c r="D98" s="10" t="n">
        <v>5760</v>
      </c>
      <c r="E98" s="15" t="s">
        <v>388</v>
      </c>
    </row>
    <row r="99" customFormat="false" ht="13.8" hidden="false" customHeight="false" outlineLevel="0" collapsed="false">
      <c r="A99" s="11"/>
      <c r="B99" s="15"/>
      <c r="C99" s="9" t="s">
        <v>182</v>
      </c>
      <c r="D99" s="10" t="n">
        <v>13089.77</v>
      </c>
      <c r="E99" s="15" t="s">
        <v>388</v>
      </c>
    </row>
    <row r="100" customFormat="false" ht="13.8" hidden="false" customHeight="false" outlineLevel="0" collapsed="false">
      <c r="A100" s="11"/>
      <c r="B100" s="15"/>
      <c r="C100" s="9" t="s">
        <v>35</v>
      </c>
      <c r="D100" s="10" t="n">
        <v>19390.63</v>
      </c>
      <c r="E100" s="15" t="s">
        <v>388</v>
      </c>
    </row>
    <row r="101" customFormat="false" ht="13.8" hidden="false" customHeight="false" outlineLevel="0" collapsed="false">
      <c r="A101" s="11"/>
      <c r="B101" s="15"/>
      <c r="C101" s="9" t="s">
        <v>165</v>
      </c>
      <c r="D101" s="10" t="n">
        <v>100</v>
      </c>
      <c r="E101" s="15" t="s">
        <v>928</v>
      </c>
    </row>
    <row r="102" customFormat="false" ht="13.8" hidden="false" customHeight="false" outlineLevel="0" collapsed="false">
      <c r="A102" s="11"/>
      <c r="B102" s="15"/>
      <c r="C102" s="9" t="s">
        <v>167</v>
      </c>
      <c r="D102" s="10" t="n">
        <v>2036.44</v>
      </c>
      <c r="E102" s="15" t="s">
        <v>927</v>
      </c>
    </row>
    <row r="103" customFormat="false" ht="13.8" hidden="false" customHeight="false" outlineLevel="0" collapsed="false">
      <c r="A103" s="11"/>
      <c r="B103" s="15"/>
      <c r="C103" s="9" t="s">
        <v>167</v>
      </c>
      <c r="D103" s="10" t="n">
        <v>2208.98</v>
      </c>
      <c r="E103" s="15" t="s">
        <v>927</v>
      </c>
    </row>
    <row r="104" customFormat="false" ht="13.8" hidden="false" customHeight="false" outlineLevel="0" collapsed="false">
      <c r="A104" s="11"/>
      <c r="B104" s="15"/>
      <c r="C104" s="9" t="s">
        <v>38</v>
      </c>
      <c r="D104" s="10" t="n">
        <v>10000</v>
      </c>
      <c r="E104" s="15" t="s">
        <v>388</v>
      </c>
    </row>
    <row r="105" customFormat="false" ht="13.8" hidden="false" customHeight="false" outlineLevel="0" collapsed="false">
      <c r="A105" s="11"/>
      <c r="B105" s="15"/>
      <c r="C105" s="9" t="s">
        <v>39</v>
      </c>
      <c r="D105" s="10" t="n">
        <v>9911.7</v>
      </c>
      <c r="E105" s="15" t="s">
        <v>388</v>
      </c>
    </row>
    <row r="106" customFormat="false" ht="13.8" hidden="false" customHeight="false" outlineLevel="0" collapsed="false">
      <c r="A106" s="11"/>
      <c r="B106" s="15"/>
      <c r="C106" s="9" t="s">
        <v>40</v>
      </c>
      <c r="D106" s="10" t="n">
        <v>100</v>
      </c>
      <c r="E106" s="15" t="s">
        <v>927</v>
      </c>
    </row>
    <row r="107" customFormat="false" ht="15" hidden="false" customHeight="false" outlineLevel="0" collapsed="false">
      <c r="A107" s="4" t="s">
        <v>131</v>
      </c>
      <c r="B107" s="4"/>
      <c r="C107" s="12"/>
      <c r="D107" s="13" t="n">
        <f aca="false">SUM(D96:D106)</f>
        <v>69228.26</v>
      </c>
      <c r="E107" s="4"/>
    </row>
    <row r="108" customFormat="false" ht="13.8" hidden="false" customHeight="false" outlineLevel="0" collapsed="false">
      <c r="A108" s="15" t="s">
        <v>132</v>
      </c>
      <c r="B108" s="15"/>
      <c r="C108" s="9" t="s">
        <v>12</v>
      </c>
      <c r="D108" s="10" t="n">
        <v>273.74</v>
      </c>
      <c r="E108" s="15" t="s">
        <v>247</v>
      </c>
    </row>
    <row r="109" customFormat="false" ht="15" hidden="false" customHeight="false" outlineLevel="0" collapsed="false">
      <c r="A109" s="4" t="s">
        <v>134</v>
      </c>
      <c r="B109" s="4"/>
      <c r="C109" s="12"/>
      <c r="D109" s="13" t="n">
        <f aca="false">SUM(D108:D108)</f>
        <v>273.74</v>
      </c>
      <c r="E109" s="4"/>
    </row>
    <row r="110" customFormat="false" ht="13.8" hidden="false" customHeight="false" outlineLevel="0" collapsed="false">
      <c r="A110" s="15" t="s">
        <v>135</v>
      </c>
      <c r="B110" s="15"/>
      <c r="C110" s="9" t="s">
        <v>165</v>
      </c>
      <c r="D110" s="10" t="n">
        <v>100</v>
      </c>
      <c r="E110" s="15" t="s">
        <v>929</v>
      </c>
    </row>
    <row r="111" customFormat="false" ht="13.8" hidden="false" customHeight="false" outlineLevel="0" collapsed="false">
      <c r="A111" s="15"/>
      <c r="B111" s="15"/>
      <c r="C111" s="9" t="s">
        <v>496</v>
      </c>
      <c r="D111" s="10" t="n">
        <v>-100</v>
      </c>
      <c r="E111" s="15" t="s">
        <v>851</v>
      </c>
    </row>
    <row r="112" customFormat="false" ht="15" hidden="false" customHeight="false" outlineLevel="0" collapsed="false">
      <c r="A112" s="4" t="s">
        <v>141</v>
      </c>
      <c r="B112" s="4"/>
      <c r="C112" s="12"/>
      <c r="D112" s="13" t="n">
        <f aca="false">SUM(D110:D111)</f>
        <v>0</v>
      </c>
      <c r="E112" s="4"/>
    </row>
    <row r="113" customFormat="false" ht="13.8" hidden="false" customHeight="false" outlineLevel="0" collapsed="false">
      <c r="A113" s="61" t="s">
        <v>793</v>
      </c>
      <c r="B113" s="15"/>
      <c r="C113" s="9" t="s">
        <v>589</v>
      </c>
      <c r="D113" s="10" t="n">
        <v>6047.18</v>
      </c>
      <c r="E113" s="15" t="s">
        <v>494</v>
      </c>
    </row>
    <row r="114" customFormat="false" ht="13.8" hidden="false" customHeight="false" outlineLevel="0" collapsed="false">
      <c r="A114" s="11"/>
      <c r="B114" s="15"/>
      <c r="C114" s="9" t="s">
        <v>589</v>
      </c>
      <c r="D114" s="10" t="n">
        <v>3010.65</v>
      </c>
      <c r="E114" s="15" t="s">
        <v>494</v>
      </c>
    </row>
    <row r="115" customFormat="false" ht="13.8" hidden="false" customHeight="false" outlineLevel="0" collapsed="false">
      <c r="A115" s="11"/>
      <c r="B115" s="15"/>
      <c r="C115" s="9" t="s">
        <v>589</v>
      </c>
      <c r="D115" s="10" t="n">
        <v>3665.63</v>
      </c>
      <c r="E115" s="15" t="s">
        <v>494</v>
      </c>
    </row>
    <row r="116" customFormat="false" ht="13.8" hidden="false" customHeight="false" outlineLevel="0" collapsed="false">
      <c r="A116" s="11"/>
      <c r="B116" s="15"/>
      <c r="C116" s="9" t="s">
        <v>589</v>
      </c>
      <c r="D116" s="10" t="n">
        <v>2890</v>
      </c>
      <c r="E116" s="15" t="s">
        <v>494</v>
      </c>
    </row>
    <row r="117" customFormat="false" ht="13.8" hidden="false" customHeight="false" outlineLevel="0" collapsed="false">
      <c r="A117" s="11"/>
      <c r="B117" s="15"/>
      <c r="C117" s="9" t="s">
        <v>589</v>
      </c>
      <c r="D117" s="10" t="n">
        <v>2782.2</v>
      </c>
      <c r="E117" s="15" t="s">
        <v>494</v>
      </c>
    </row>
    <row r="118" customFormat="false" ht="13.8" hidden="false" customHeight="false" outlineLevel="0" collapsed="false">
      <c r="A118" s="11"/>
      <c r="B118" s="15"/>
      <c r="C118" s="9" t="s">
        <v>589</v>
      </c>
      <c r="D118" s="10" t="n">
        <v>5576.49</v>
      </c>
      <c r="E118" s="15" t="s">
        <v>494</v>
      </c>
    </row>
    <row r="119" customFormat="false" ht="13.8" hidden="false" customHeight="false" outlineLevel="0" collapsed="false">
      <c r="A119" s="11"/>
      <c r="B119" s="15"/>
      <c r="C119" s="9" t="s">
        <v>589</v>
      </c>
      <c r="D119" s="10" t="n">
        <v>15116.45</v>
      </c>
      <c r="E119" s="15" t="s">
        <v>494</v>
      </c>
    </row>
    <row r="120" customFormat="false" ht="13.8" hidden="false" customHeight="false" outlineLevel="0" collapsed="false">
      <c r="A120" s="11"/>
      <c r="B120" s="15"/>
      <c r="C120" s="9" t="s">
        <v>589</v>
      </c>
      <c r="D120" s="10" t="n">
        <v>2732.43</v>
      </c>
      <c r="E120" s="15" t="s">
        <v>494</v>
      </c>
    </row>
    <row r="121" customFormat="false" ht="13.8" hidden="false" customHeight="false" outlineLevel="0" collapsed="false">
      <c r="A121" s="11"/>
      <c r="B121" s="15"/>
      <c r="C121" s="9" t="s">
        <v>589</v>
      </c>
      <c r="D121" s="10" t="n">
        <v>2863.33</v>
      </c>
      <c r="E121" s="15" t="s">
        <v>494</v>
      </c>
    </row>
    <row r="122" customFormat="false" ht="13.8" hidden="false" customHeight="false" outlineLevel="0" collapsed="false">
      <c r="A122" s="11"/>
      <c r="B122" s="15"/>
      <c r="C122" s="9" t="s">
        <v>589</v>
      </c>
      <c r="D122" s="10" t="n">
        <v>6410.5</v>
      </c>
      <c r="E122" s="15" t="s">
        <v>494</v>
      </c>
    </row>
    <row r="123" customFormat="false" ht="13.8" hidden="false" customHeight="false" outlineLevel="0" collapsed="false">
      <c r="A123" s="11"/>
      <c r="B123" s="15"/>
      <c r="C123" s="9" t="s">
        <v>589</v>
      </c>
      <c r="D123" s="10" t="n">
        <v>3749.25</v>
      </c>
      <c r="E123" s="15" t="s">
        <v>494</v>
      </c>
    </row>
    <row r="124" customFormat="false" ht="13.8" hidden="false" customHeight="false" outlineLevel="0" collapsed="false">
      <c r="A124" s="11"/>
      <c r="B124" s="15"/>
      <c r="C124" s="9" t="s">
        <v>589</v>
      </c>
      <c r="D124" s="10" t="n">
        <v>4270.35</v>
      </c>
      <c r="E124" s="15" t="s">
        <v>494</v>
      </c>
    </row>
    <row r="125" customFormat="false" ht="13.8" hidden="false" customHeight="false" outlineLevel="0" collapsed="false">
      <c r="A125" s="11"/>
      <c r="B125" s="15"/>
      <c r="C125" s="9" t="s">
        <v>589</v>
      </c>
      <c r="D125" s="10" t="n">
        <v>1697.19</v>
      </c>
      <c r="E125" s="15" t="s">
        <v>494</v>
      </c>
    </row>
    <row r="126" customFormat="false" ht="13.8" hidden="false" customHeight="false" outlineLevel="0" collapsed="false">
      <c r="A126" s="11"/>
      <c r="B126" s="15"/>
      <c r="C126" s="9" t="s">
        <v>589</v>
      </c>
      <c r="D126" s="10" t="n">
        <v>4369.89</v>
      </c>
      <c r="E126" s="15" t="s">
        <v>494</v>
      </c>
    </row>
    <row r="127" customFormat="false" ht="13.8" hidden="false" customHeight="false" outlineLevel="0" collapsed="false">
      <c r="A127" s="11"/>
      <c r="B127" s="15"/>
      <c r="C127" s="9" t="s">
        <v>589</v>
      </c>
      <c r="D127" s="10" t="n">
        <v>15000</v>
      </c>
      <c r="E127" s="15" t="s">
        <v>494</v>
      </c>
    </row>
    <row r="128" customFormat="false" ht="13.8" hidden="false" customHeight="false" outlineLevel="0" collapsed="false">
      <c r="A128" s="11"/>
      <c r="B128" s="15"/>
      <c r="C128" s="9" t="s">
        <v>589</v>
      </c>
      <c r="D128" s="10" t="n">
        <v>3000</v>
      </c>
      <c r="E128" s="15" t="s">
        <v>494</v>
      </c>
    </row>
    <row r="129" customFormat="false" ht="13.8" hidden="false" customHeight="false" outlineLevel="0" collapsed="false">
      <c r="A129" s="11"/>
      <c r="B129" s="15"/>
      <c r="C129" s="9" t="s">
        <v>589</v>
      </c>
      <c r="D129" s="10" t="n">
        <v>15000</v>
      </c>
      <c r="E129" s="15" t="s">
        <v>494</v>
      </c>
    </row>
    <row r="130" customFormat="false" ht="13.8" hidden="false" customHeight="false" outlineLevel="0" collapsed="false">
      <c r="A130" s="11"/>
      <c r="B130" s="15"/>
      <c r="C130" s="9" t="s">
        <v>589</v>
      </c>
      <c r="D130" s="10" t="n">
        <v>3000</v>
      </c>
      <c r="E130" s="15" t="s">
        <v>494</v>
      </c>
    </row>
    <row r="131" customFormat="false" ht="13.8" hidden="false" customHeight="false" outlineLevel="0" collapsed="false">
      <c r="A131" s="11"/>
      <c r="B131" s="15"/>
      <c r="C131" s="9" t="s">
        <v>589</v>
      </c>
      <c r="D131" s="10" t="n">
        <v>15000</v>
      </c>
      <c r="E131" s="15" t="s">
        <v>494</v>
      </c>
    </row>
    <row r="132" customFormat="false" ht="13.8" hidden="false" customHeight="false" outlineLevel="0" collapsed="false">
      <c r="A132" s="11"/>
      <c r="B132" s="15"/>
      <c r="C132" s="9" t="s">
        <v>589</v>
      </c>
      <c r="D132" s="10" t="n">
        <v>30000</v>
      </c>
      <c r="E132" s="15" t="s">
        <v>494</v>
      </c>
    </row>
    <row r="133" customFormat="false" ht="13.8" hidden="false" customHeight="false" outlineLevel="0" collapsed="false">
      <c r="A133" s="11"/>
      <c r="B133" s="15"/>
      <c r="C133" s="9" t="s">
        <v>589</v>
      </c>
      <c r="D133" s="10" t="n">
        <v>3000</v>
      </c>
      <c r="E133" s="15" t="s">
        <v>494</v>
      </c>
    </row>
    <row r="134" customFormat="false" ht="13.8" hidden="false" customHeight="false" outlineLevel="0" collapsed="false">
      <c r="A134" s="11"/>
      <c r="B134" s="15"/>
      <c r="C134" s="9" t="s">
        <v>589</v>
      </c>
      <c r="D134" s="10" t="n">
        <v>3000</v>
      </c>
      <c r="E134" s="15" t="s">
        <v>494</v>
      </c>
    </row>
    <row r="135" customFormat="false" ht="13.8" hidden="false" customHeight="false" outlineLevel="0" collapsed="false">
      <c r="A135" s="11"/>
      <c r="B135" s="15"/>
      <c r="C135" s="9" t="s">
        <v>589</v>
      </c>
      <c r="D135" s="10" t="n">
        <v>30000</v>
      </c>
      <c r="E135" s="15" t="s">
        <v>494</v>
      </c>
    </row>
    <row r="136" customFormat="false" ht="13.8" hidden="false" customHeight="false" outlineLevel="0" collapsed="false">
      <c r="A136" s="11"/>
      <c r="B136" s="15"/>
      <c r="C136" s="9" t="s">
        <v>182</v>
      </c>
      <c r="D136" s="10" t="n">
        <v>148342.47</v>
      </c>
      <c r="E136" s="15" t="s">
        <v>494</v>
      </c>
    </row>
    <row r="137" customFormat="false" ht="13.8" hidden="false" customHeight="false" outlineLevel="0" collapsed="false">
      <c r="A137" s="11"/>
      <c r="B137" s="15"/>
      <c r="C137" s="9" t="s">
        <v>38</v>
      </c>
      <c r="D137" s="10" t="n">
        <v>195710</v>
      </c>
      <c r="E137" s="15" t="s">
        <v>494</v>
      </c>
    </row>
    <row r="138" customFormat="false" ht="13.8" hidden="false" customHeight="false" outlineLevel="0" collapsed="false">
      <c r="A138" s="11"/>
      <c r="B138" s="15"/>
      <c r="C138" s="9" t="s">
        <v>39</v>
      </c>
      <c r="D138" s="10" t="n">
        <v>135112.01</v>
      </c>
      <c r="E138" s="15" t="s">
        <v>494</v>
      </c>
    </row>
    <row r="139" customFormat="false" ht="13.8" hidden="false" customHeight="false" outlineLevel="0" collapsed="false">
      <c r="A139" s="11"/>
      <c r="B139" s="15"/>
      <c r="C139" s="9" t="s">
        <v>19</v>
      </c>
      <c r="D139" s="10" t="n">
        <v>6044.5</v>
      </c>
      <c r="E139" s="15" t="s">
        <v>494</v>
      </c>
    </row>
    <row r="140" customFormat="false" ht="13.8" hidden="false" customHeight="false" outlineLevel="0" collapsed="false">
      <c r="A140" s="11"/>
      <c r="B140" s="15"/>
      <c r="C140" s="9" t="s">
        <v>19</v>
      </c>
      <c r="D140" s="10" t="n">
        <v>3009.32</v>
      </c>
      <c r="E140" s="15" t="s">
        <v>494</v>
      </c>
    </row>
    <row r="141" customFormat="false" ht="13.8" hidden="false" customHeight="false" outlineLevel="0" collapsed="false">
      <c r="A141" s="11"/>
      <c r="B141" s="15"/>
      <c r="C141" s="9" t="s">
        <v>19</v>
      </c>
      <c r="D141" s="10" t="n">
        <v>3664.01</v>
      </c>
      <c r="E141" s="15" t="s">
        <v>494</v>
      </c>
    </row>
    <row r="142" customFormat="false" ht="13.8" hidden="false" customHeight="false" outlineLevel="0" collapsed="false">
      <c r="A142" s="11"/>
      <c r="B142" s="15"/>
      <c r="C142" s="9" t="s">
        <v>19</v>
      </c>
      <c r="D142" s="10" t="n">
        <v>2888.73</v>
      </c>
      <c r="E142" s="15" t="s">
        <v>494</v>
      </c>
    </row>
    <row r="143" customFormat="false" ht="13.8" hidden="false" customHeight="false" outlineLevel="0" collapsed="false">
      <c r="A143" s="11"/>
      <c r="B143" s="15"/>
      <c r="C143" s="9" t="s">
        <v>19</v>
      </c>
      <c r="D143" s="10" t="n">
        <v>2780.97</v>
      </c>
      <c r="E143" s="15" t="s">
        <v>494</v>
      </c>
    </row>
    <row r="144" customFormat="false" ht="13.8" hidden="false" customHeight="false" outlineLevel="0" collapsed="false">
      <c r="A144" s="11"/>
      <c r="B144" s="15"/>
      <c r="C144" s="9" t="s">
        <v>19</v>
      </c>
      <c r="D144" s="10" t="n">
        <v>5574.03</v>
      </c>
      <c r="E144" s="15" t="s">
        <v>494</v>
      </c>
    </row>
    <row r="145" customFormat="false" ht="13.8" hidden="false" customHeight="false" outlineLevel="0" collapsed="false">
      <c r="A145" s="11"/>
      <c r="B145" s="15"/>
      <c r="C145" s="9" t="s">
        <v>19</v>
      </c>
      <c r="D145" s="10" t="n">
        <v>15613.43</v>
      </c>
      <c r="E145" s="15" t="s">
        <v>494</v>
      </c>
    </row>
    <row r="146" customFormat="false" ht="13.8" hidden="false" customHeight="false" outlineLevel="0" collapsed="false">
      <c r="A146" s="11"/>
      <c r="B146" s="15"/>
      <c r="C146" s="9" t="s">
        <v>19</v>
      </c>
      <c r="D146" s="10" t="n">
        <v>2731.22</v>
      </c>
      <c r="E146" s="15" t="s">
        <v>494</v>
      </c>
    </row>
    <row r="147" customFormat="false" ht="13.8" hidden="false" customHeight="false" outlineLevel="0" collapsed="false">
      <c r="A147" s="11"/>
      <c r="B147" s="15"/>
      <c r="C147" s="9" t="s">
        <v>19</v>
      </c>
      <c r="D147" s="10" t="n">
        <v>2862.06</v>
      </c>
      <c r="E147" s="15" t="s">
        <v>494</v>
      </c>
    </row>
    <row r="148" customFormat="false" ht="13.8" hidden="false" customHeight="false" outlineLevel="0" collapsed="false">
      <c r="A148" s="11"/>
      <c r="B148" s="15"/>
      <c r="C148" s="9" t="s">
        <v>19</v>
      </c>
      <c r="D148" s="10" t="n">
        <v>6407.67</v>
      </c>
      <c r="E148" s="15" t="s">
        <v>494</v>
      </c>
    </row>
    <row r="149" customFormat="false" ht="13.8" hidden="false" customHeight="false" outlineLevel="0" collapsed="false">
      <c r="A149" s="11"/>
      <c r="B149" s="15"/>
      <c r="C149" s="9" t="s">
        <v>19</v>
      </c>
      <c r="D149" s="10" t="n">
        <v>3747.59</v>
      </c>
      <c r="E149" s="15" t="s">
        <v>494</v>
      </c>
    </row>
    <row r="150" customFormat="false" ht="13.8" hidden="false" customHeight="false" outlineLevel="0" collapsed="false">
      <c r="A150" s="11"/>
      <c r="B150" s="15"/>
      <c r="C150" s="9" t="s">
        <v>19</v>
      </c>
      <c r="D150" s="10" t="n">
        <v>4268.46</v>
      </c>
      <c r="E150" s="15" t="s">
        <v>494</v>
      </c>
    </row>
    <row r="151" customFormat="false" ht="13.8" hidden="false" customHeight="false" outlineLevel="0" collapsed="false">
      <c r="A151" s="11"/>
      <c r="B151" s="15"/>
      <c r="C151" s="9" t="s">
        <v>19</v>
      </c>
      <c r="D151" s="10" t="n">
        <v>1696.44</v>
      </c>
      <c r="E151" s="15" t="s">
        <v>494</v>
      </c>
    </row>
    <row r="152" customFormat="false" ht="13.8" hidden="false" customHeight="false" outlineLevel="0" collapsed="false">
      <c r="A152" s="11"/>
      <c r="B152" s="15"/>
      <c r="C152" s="9" t="s">
        <v>19</v>
      </c>
      <c r="D152" s="10" t="n">
        <v>4367.96</v>
      </c>
      <c r="E152" s="15" t="s">
        <v>494</v>
      </c>
    </row>
    <row r="153" customFormat="false" ht="13.8" hidden="false" customHeight="false" outlineLevel="0" collapsed="false">
      <c r="A153" s="11"/>
      <c r="B153" s="15"/>
      <c r="C153" s="9" t="s">
        <v>19</v>
      </c>
      <c r="D153" s="10" t="n">
        <v>15500</v>
      </c>
      <c r="E153" s="15" t="s">
        <v>494</v>
      </c>
    </row>
    <row r="154" customFormat="false" ht="13.8" hidden="false" customHeight="false" outlineLevel="0" collapsed="false">
      <c r="A154" s="11"/>
      <c r="B154" s="15"/>
      <c r="C154" s="9" t="s">
        <v>19</v>
      </c>
      <c r="D154" s="10" t="n">
        <v>3100</v>
      </c>
      <c r="E154" s="15" t="s">
        <v>494</v>
      </c>
    </row>
    <row r="155" customFormat="false" ht="13.8" hidden="false" customHeight="false" outlineLevel="0" collapsed="false">
      <c r="A155" s="11"/>
      <c r="B155" s="15"/>
      <c r="C155" s="9" t="s">
        <v>19</v>
      </c>
      <c r="D155" s="10" t="n">
        <v>15500</v>
      </c>
      <c r="E155" s="15" t="s">
        <v>494</v>
      </c>
    </row>
    <row r="156" customFormat="false" ht="13.8" hidden="false" customHeight="false" outlineLevel="0" collapsed="false">
      <c r="A156" s="11"/>
      <c r="B156" s="15"/>
      <c r="C156" s="9" t="s">
        <v>19</v>
      </c>
      <c r="D156" s="10" t="n">
        <v>3100</v>
      </c>
      <c r="E156" s="15" t="s">
        <v>494</v>
      </c>
    </row>
    <row r="157" customFormat="false" ht="13.8" hidden="false" customHeight="false" outlineLevel="0" collapsed="false">
      <c r="A157" s="11"/>
      <c r="B157" s="15"/>
      <c r="C157" s="9" t="s">
        <v>19</v>
      </c>
      <c r="D157" s="10" t="n">
        <v>15500</v>
      </c>
      <c r="E157" s="15" t="s">
        <v>494</v>
      </c>
    </row>
    <row r="158" customFormat="false" ht="13.8" hidden="false" customHeight="false" outlineLevel="0" collapsed="false">
      <c r="A158" s="11"/>
      <c r="B158" s="15"/>
      <c r="C158" s="9" t="s">
        <v>19</v>
      </c>
      <c r="D158" s="10" t="n">
        <v>31000</v>
      </c>
      <c r="E158" s="15" t="s">
        <v>494</v>
      </c>
    </row>
    <row r="159" customFormat="false" ht="13.8" hidden="false" customHeight="false" outlineLevel="0" collapsed="false">
      <c r="A159" s="11"/>
      <c r="B159" s="15"/>
      <c r="C159" s="9" t="s">
        <v>19</v>
      </c>
      <c r="D159" s="10" t="n">
        <v>3100</v>
      </c>
      <c r="E159" s="15" t="s">
        <v>494</v>
      </c>
    </row>
    <row r="160" customFormat="false" ht="13.8" hidden="false" customHeight="false" outlineLevel="0" collapsed="false">
      <c r="A160" s="11"/>
      <c r="B160" s="15"/>
      <c r="C160" s="9" t="s">
        <v>19</v>
      </c>
      <c r="D160" s="10" t="n">
        <v>31000</v>
      </c>
      <c r="E160" s="15" t="s">
        <v>494</v>
      </c>
    </row>
    <row r="161" customFormat="false" ht="13.8" hidden="false" customHeight="false" outlineLevel="0" collapsed="false">
      <c r="A161" s="11"/>
      <c r="B161" s="15"/>
      <c r="C161" s="9" t="s">
        <v>19</v>
      </c>
      <c r="D161" s="10" t="n">
        <v>253114.63</v>
      </c>
      <c r="E161" s="15" t="s">
        <v>494</v>
      </c>
    </row>
    <row r="162" customFormat="false" ht="13.8" hidden="false" customHeight="false" outlineLevel="0" collapsed="false">
      <c r="A162" s="11"/>
      <c r="B162" s="15"/>
      <c r="C162" s="9" t="s">
        <v>19</v>
      </c>
      <c r="D162" s="10" t="n">
        <v>3100</v>
      </c>
      <c r="E162" s="15" t="s">
        <v>494</v>
      </c>
    </row>
    <row r="163" customFormat="false" ht="13.8" hidden="false" customHeight="false" outlineLevel="0" collapsed="false">
      <c r="A163" s="11"/>
      <c r="B163" s="15"/>
      <c r="C163" s="9" t="s">
        <v>40</v>
      </c>
      <c r="D163" s="10" t="n">
        <v>387228.61</v>
      </c>
      <c r="E163" s="15" t="s">
        <v>494</v>
      </c>
    </row>
    <row r="164" customFormat="false" ht="13.8" hidden="false" customHeight="false" outlineLevel="0" collapsed="false">
      <c r="A164" s="11"/>
      <c r="B164" s="15"/>
      <c r="C164" s="9" t="s">
        <v>40</v>
      </c>
      <c r="D164" s="10" t="n">
        <v>263245.01</v>
      </c>
      <c r="E164" s="15" t="s">
        <v>494</v>
      </c>
    </row>
    <row r="165" customFormat="false" ht="13.8" hidden="false" customHeight="false" outlineLevel="0" collapsed="false">
      <c r="A165" s="11"/>
      <c r="B165" s="15"/>
      <c r="C165" s="9" t="s">
        <v>114</v>
      </c>
      <c r="D165" s="10" t="n">
        <v>482720.5</v>
      </c>
      <c r="E165" s="15" t="s">
        <v>494</v>
      </c>
    </row>
    <row r="166" customFormat="false" ht="13.8" hidden="false" customHeight="false" outlineLevel="0" collapsed="false">
      <c r="A166" s="11"/>
      <c r="B166" s="15"/>
      <c r="C166" s="9" t="s">
        <v>114</v>
      </c>
      <c r="D166" s="10" t="n">
        <v>181510.12</v>
      </c>
      <c r="E166" s="15" t="s">
        <v>494</v>
      </c>
    </row>
    <row r="167" customFormat="false" ht="15" hidden="false" customHeight="false" outlineLevel="0" collapsed="false">
      <c r="A167" s="27" t="s">
        <v>151</v>
      </c>
      <c r="B167" s="4"/>
      <c r="C167" s="12"/>
      <c r="D167" s="13" t="n">
        <f aca="false">SUM(D113:D166)</f>
        <v>2415721.28</v>
      </c>
      <c r="E167" s="15"/>
    </row>
    <row r="168" customFormat="false" ht="13.8" hidden="false" customHeight="false" outlineLevel="0" collapsed="false">
      <c r="A168" s="28" t="s">
        <v>152</v>
      </c>
      <c r="B168" s="15"/>
      <c r="C168" s="9" t="s">
        <v>167</v>
      </c>
      <c r="D168" s="10" t="n">
        <v>7474</v>
      </c>
      <c r="E168" s="15" t="s">
        <v>564</v>
      </c>
    </row>
    <row r="169" customFormat="false" ht="15" hidden="false" customHeight="false" outlineLevel="0" collapsed="false">
      <c r="A169" s="29" t="s">
        <v>154</v>
      </c>
      <c r="B169" s="15"/>
      <c r="C169" s="9"/>
      <c r="D169" s="13" t="n">
        <f aca="false">SUM(D168:D168)</f>
        <v>7474</v>
      </c>
      <c r="E169" s="15"/>
    </row>
    <row r="170" customFormat="false" ht="13.8" hidden="false" customHeight="false" outlineLevel="0" collapsed="false">
      <c r="A170" s="28" t="n">
        <v>65.01</v>
      </c>
      <c r="B170" s="15"/>
      <c r="C170" s="9"/>
      <c r="D170" s="10" t="n">
        <v>6961272.65</v>
      </c>
      <c r="E170" s="15" t="s">
        <v>498</v>
      </c>
    </row>
    <row r="171" customFormat="false" ht="15" hidden="false" customHeight="false" outlineLevel="0" collapsed="false">
      <c r="A171" s="29" t="s">
        <v>156</v>
      </c>
      <c r="B171" s="15"/>
      <c r="C171" s="9"/>
      <c r="D171" s="13" t="n">
        <f aca="false">SUM(D170)</f>
        <v>6961272.65</v>
      </c>
      <c r="E171" s="15"/>
    </row>
    <row r="172" customFormat="false" ht="13.8" hidden="false" customHeight="false" outlineLevel="0" collapsed="false">
      <c r="A172" s="28" t="s">
        <v>157</v>
      </c>
      <c r="B172" s="15"/>
      <c r="C172" s="9" t="s">
        <v>167</v>
      </c>
      <c r="D172" s="10" t="n">
        <v>969.84</v>
      </c>
      <c r="E172" s="15" t="s">
        <v>930</v>
      </c>
    </row>
    <row r="173" customFormat="false" ht="13.8" hidden="false" customHeight="false" outlineLevel="0" collapsed="false">
      <c r="A173" s="28"/>
      <c r="B173" s="15"/>
      <c r="C173" s="56" t="s">
        <v>167</v>
      </c>
      <c r="D173" s="77" t="n">
        <v>22112.24</v>
      </c>
      <c r="E173" s="15" t="s">
        <v>931</v>
      </c>
    </row>
    <row r="174" customFormat="false" ht="13.8" hidden="false" customHeight="false" outlineLevel="0" collapsed="false">
      <c r="A174" s="28"/>
      <c r="B174" s="15"/>
      <c r="C174" s="56" t="s">
        <v>167</v>
      </c>
      <c r="D174" s="77" t="n">
        <v>2459.11</v>
      </c>
      <c r="E174" s="15" t="s">
        <v>930</v>
      </c>
    </row>
    <row r="175" customFormat="false" ht="13.8" hidden="false" customHeight="false" outlineLevel="0" collapsed="false">
      <c r="A175" s="28"/>
      <c r="B175" s="15"/>
      <c r="C175" s="56" t="s">
        <v>167</v>
      </c>
      <c r="D175" s="77" t="n">
        <v>56067.81</v>
      </c>
      <c r="E175" s="15" t="s">
        <v>931</v>
      </c>
    </row>
    <row r="176" customFormat="false" ht="13.8" hidden="false" customHeight="false" outlineLevel="0" collapsed="false">
      <c r="A176" s="28"/>
      <c r="B176" s="15"/>
      <c r="C176" s="56" t="s">
        <v>40</v>
      </c>
      <c r="D176" s="77" t="n">
        <v>78329.21</v>
      </c>
      <c r="E176" s="15" t="s">
        <v>932</v>
      </c>
    </row>
    <row r="177" customFormat="false" ht="13.8" hidden="false" customHeight="false" outlineLevel="0" collapsed="false">
      <c r="A177" s="28"/>
      <c r="B177" s="15"/>
      <c r="C177" s="56"/>
      <c r="D177" s="77" t="n">
        <v>13608466.67</v>
      </c>
      <c r="E177" s="15" t="s">
        <v>498</v>
      </c>
    </row>
    <row r="178" customFormat="false" ht="15" hidden="false" customHeight="false" outlineLevel="0" collapsed="false">
      <c r="A178" s="29" t="s">
        <v>160</v>
      </c>
      <c r="B178" s="4"/>
      <c r="C178" s="12"/>
      <c r="D178" s="13" t="n">
        <f aca="false">SUM(D172:D177)</f>
        <v>13768404.88</v>
      </c>
      <c r="E178" s="25"/>
    </row>
    <row r="179" s="2" customFormat="true" ht="13.8" hidden="false" customHeight="false" outlineLevel="0" collapsed="false">
      <c r="A179" s="2" t="s">
        <v>53</v>
      </c>
      <c r="D179" s="73" t="n">
        <f aca="false">D13+D17+D19+D24+D43+D77+D93+D95+D107+D109+D112+D167+D169+D171+D178</f>
        <v>23379892.52</v>
      </c>
    </row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2" activeCellId="0" sqref="M22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6.94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 t="s">
        <v>879</v>
      </c>
      <c r="C8" s="5"/>
      <c r="D8" s="6"/>
      <c r="E8" s="5"/>
    </row>
    <row r="9" customFormat="false" ht="13.8" hidden="false" customHeight="false" outlineLevel="0" collapsed="false">
      <c r="A9" s="4"/>
      <c r="B9" s="5"/>
      <c r="C9" s="5"/>
      <c r="D9" s="6"/>
      <c r="E9" s="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15" t="s">
        <v>10</v>
      </c>
      <c r="B11" s="8" t="s">
        <v>933</v>
      </c>
      <c r="C11" s="33" t="n">
        <v>12</v>
      </c>
      <c r="D11" s="10" t="n">
        <v>13875</v>
      </c>
      <c r="E11" s="11" t="s">
        <v>417</v>
      </c>
    </row>
    <row r="12" customFormat="false" ht="13.8" hidden="false" customHeight="false" outlineLevel="0" collapsed="false">
      <c r="A12" s="7"/>
      <c r="B12" s="8"/>
      <c r="C12" s="9" t="s">
        <v>167</v>
      </c>
      <c r="D12" s="10" t="n">
        <f aca="false">SUM(251516-48217)</f>
        <v>203299</v>
      </c>
      <c r="E12" s="11" t="s">
        <v>417</v>
      </c>
    </row>
    <row r="13" customFormat="false" ht="13.8" hidden="false" customHeight="false" outlineLevel="0" collapsed="false">
      <c r="A13" s="7"/>
      <c r="B13" s="8"/>
      <c r="C13" s="9" t="s">
        <v>167</v>
      </c>
      <c r="D13" s="10" t="n">
        <f aca="false">SUM(141876-11393)</f>
        <v>130483</v>
      </c>
      <c r="E13" s="11" t="s">
        <v>417</v>
      </c>
    </row>
    <row r="14" customFormat="false" ht="13.8" hidden="false" customHeight="false" outlineLevel="0" collapsed="false">
      <c r="A14" s="7"/>
      <c r="B14" s="8"/>
      <c r="C14" s="9" t="s">
        <v>167</v>
      </c>
      <c r="D14" s="10" t="n">
        <v>9055</v>
      </c>
      <c r="E14" s="11" t="s">
        <v>417</v>
      </c>
    </row>
    <row r="15" customFormat="false" ht="13.8" hidden="false" customHeight="false" outlineLevel="0" collapsed="false">
      <c r="A15" s="7"/>
      <c r="B15" s="8"/>
      <c r="C15" s="9" t="s">
        <v>167</v>
      </c>
      <c r="D15" s="10" t="n">
        <v>5562</v>
      </c>
      <c r="E15" s="11" t="s">
        <v>417</v>
      </c>
    </row>
    <row r="16" customFormat="false" ht="13.8" hidden="false" customHeight="false" outlineLevel="0" collapsed="false">
      <c r="A16" s="7"/>
      <c r="B16" s="8"/>
      <c r="C16" s="9" t="s">
        <v>167</v>
      </c>
      <c r="D16" s="10" t="n">
        <v>6133</v>
      </c>
      <c r="E16" s="11" t="s">
        <v>417</v>
      </c>
    </row>
    <row r="17" customFormat="false" ht="13.8" hidden="false" customHeight="false" outlineLevel="0" collapsed="false">
      <c r="A17" s="7"/>
      <c r="B17" s="8"/>
      <c r="C17" s="9" t="s">
        <v>167</v>
      </c>
      <c r="D17" s="10" t="n">
        <f aca="false">SUM(5588-2034)</f>
        <v>3554</v>
      </c>
      <c r="E17" s="11" t="s">
        <v>417</v>
      </c>
    </row>
    <row r="18" customFormat="false" ht="13.8" hidden="false" customHeight="false" outlineLevel="0" collapsed="false">
      <c r="A18" s="7"/>
      <c r="B18" s="8"/>
      <c r="C18" s="9" t="s">
        <v>167</v>
      </c>
      <c r="D18" s="10" t="n">
        <f aca="false">SUM(195990-35120-5180)</f>
        <v>155690</v>
      </c>
      <c r="E18" s="11" t="s">
        <v>417</v>
      </c>
    </row>
    <row r="19" customFormat="false" ht="13.8" hidden="false" customHeight="false" outlineLevel="0" collapsed="false">
      <c r="A19" s="7"/>
      <c r="B19" s="8"/>
      <c r="C19" s="9" t="s">
        <v>167</v>
      </c>
      <c r="D19" s="10" t="n">
        <v>290897</v>
      </c>
      <c r="E19" s="11" t="s">
        <v>934</v>
      </c>
    </row>
    <row r="20" customFormat="false" ht="13.8" hidden="false" customHeight="false" outlineLevel="0" collapsed="false">
      <c r="A20" s="7"/>
      <c r="B20" s="8"/>
      <c r="C20" s="9" t="s">
        <v>167</v>
      </c>
      <c r="D20" s="10" t="n">
        <v>116019</v>
      </c>
      <c r="E20" s="11" t="s">
        <v>935</v>
      </c>
    </row>
    <row r="21" customFormat="false" ht="13.8" hidden="false" customHeight="false" outlineLevel="0" collapsed="false">
      <c r="A21" s="7"/>
      <c r="B21" s="8"/>
      <c r="C21" s="9" t="s">
        <v>167</v>
      </c>
      <c r="D21" s="10" t="n">
        <v>47227</v>
      </c>
      <c r="E21" s="11"/>
    </row>
    <row r="22" customFormat="false" ht="13.8" hidden="false" customHeight="false" outlineLevel="0" collapsed="false">
      <c r="A22" s="7"/>
      <c r="B22" s="8"/>
      <c r="C22" s="9" t="s">
        <v>167</v>
      </c>
      <c r="D22" s="10" t="n">
        <v>73798</v>
      </c>
      <c r="E22" s="11" t="s">
        <v>936</v>
      </c>
    </row>
    <row r="23" customFormat="false" ht="13.8" hidden="false" customHeight="false" outlineLevel="0" collapsed="false">
      <c r="A23" s="7"/>
      <c r="B23" s="8"/>
      <c r="C23" s="9" t="s">
        <v>167</v>
      </c>
      <c r="D23" s="10" t="n">
        <v>30</v>
      </c>
      <c r="E23" s="11" t="s">
        <v>937</v>
      </c>
    </row>
    <row r="24" customFormat="false" ht="13.8" hidden="false" customHeight="false" outlineLevel="0" collapsed="false">
      <c r="A24" s="7"/>
      <c r="B24" s="8"/>
      <c r="C24" s="9" t="s">
        <v>39</v>
      </c>
      <c r="D24" s="10" t="n">
        <v>32</v>
      </c>
      <c r="E24" s="11" t="s">
        <v>938</v>
      </c>
    </row>
    <row r="25" customFormat="false" ht="13.8" hidden="false" customHeight="false" outlineLevel="0" collapsed="false">
      <c r="A25" s="7"/>
      <c r="B25" s="8"/>
      <c r="C25" s="9" t="s">
        <v>39</v>
      </c>
      <c r="D25" s="10" t="n">
        <v>752</v>
      </c>
      <c r="E25" s="11" t="s">
        <v>938</v>
      </c>
    </row>
    <row r="26" customFormat="false" ht="13.8" hidden="false" customHeight="false" outlineLevel="0" collapsed="false">
      <c r="A26" s="7"/>
      <c r="B26" s="8"/>
      <c r="C26" s="9" t="s">
        <v>39</v>
      </c>
      <c r="D26" s="10" t="n">
        <v>10</v>
      </c>
      <c r="E26" s="11" t="s">
        <v>938</v>
      </c>
    </row>
    <row r="27" customFormat="false" ht="13.8" hidden="false" customHeight="false" outlineLevel="0" collapsed="false">
      <c r="A27" s="7"/>
      <c r="B27" s="8"/>
      <c r="C27" s="9" t="s">
        <v>39</v>
      </c>
      <c r="D27" s="10" t="n">
        <v>170</v>
      </c>
      <c r="E27" s="11" t="s">
        <v>20</v>
      </c>
    </row>
    <row r="28" customFormat="false" ht="13.8" hidden="false" customHeight="false" outlineLevel="0" collapsed="false">
      <c r="A28" s="7"/>
      <c r="B28" s="8"/>
      <c r="C28" s="9" t="s">
        <v>39</v>
      </c>
      <c r="D28" s="10" t="n">
        <v>3600</v>
      </c>
      <c r="E28" s="11" t="s">
        <v>20</v>
      </c>
    </row>
    <row r="29" customFormat="false" ht="13.8" hidden="false" customHeight="false" outlineLevel="0" collapsed="false">
      <c r="A29" s="7"/>
      <c r="B29" s="8"/>
      <c r="C29" s="9" t="s">
        <v>39</v>
      </c>
      <c r="D29" s="10" t="n">
        <v>2000</v>
      </c>
      <c r="E29" s="11" t="s">
        <v>632</v>
      </c>
    </row>
    <row r="30" customFormat="false" ht="13.8" hidden="false" customHeight="false" outlineLevel="0" collapsed="false">
      <c r="A30" s="7"/>
      <c r="B30" s="8"/>
      <c r="C30" s="9" t="s">
        <v>39</v>
      </c>
      <c r="D30" s="10" t="n">
        <v>99</v>
      </c>
      <c r="E30" s="11" t="s">
        <v>939</v>
      </c>
    </row>
    <row r="31" customFormat="false" ht="13.8" hidden="false" customHeight="false" outlineLevel="0" collapsed="false">
      <c r="A31" s="7"/>
      <c r="B31" s="8"/>
      <c r="C31" s="9" t="s">
        <v>39</v>
      </c>
      <c r="D31" s="10" t="n">
        <v>249</v>
      </c>
      <c r="E31" s="11" t="s">
        <v>940</v>
      </c>
    </row>
    <row r="32" customFormat="false" ht="13.8" hidden="false" customHeight="false" outlineLevel="0" collapsed="false">
      <c r="A32" s="7"/>
      <c r="B32" s="8"/>
      <c r="C32" s="9" t="s">
        <v>39</v>
      </c>
      <c r="D32" s="10" t="n">
        <v>65</v>
      </c>
      <c r="E32" s="11" t="s">
        <v>941</v>
      </c>
    </row>
    <row r="33" customFormat="false" ht="13.8" hidden="false" customHeight="false" outlineLevel="0" collapsed="false">
      <c r="A33" s="7"/>
      <c r="B33" s="8"/>
      <c r="C33" s="9" t="s">
        <v>39</v>
      </c>
      <c r="D33" s="10" t="n">
        <v>2224</v>
      </c>
      <c r="E33" s="11" t="s">
        <v>633</v>
      </c>
    </row>
    <row r="34" customFormat="false" ht="15" hidden="false" customHeight="false" outlineLevel="0" collapsed="false">
      <c r="A34" s="4" t="s">
        <v>24</v>
      </c>
      <c r="B34" s="4"/>
      <c r="C34" s="12"/>
      <c r="D34" s="13" t="n">
        <f aca="false">SUM(D11:D33)</f>
        <v>1064823</v>
      </c>
      <c r="E34" s="14"/>
    </row>
    <row r="35" customFormat="false" ht="13.8" hidden="false" customHeight="false" outlineLevel="0" collapsed="false">
      <c r="A35" s="15" t="s">
        <v>25</v>
      </c>
      <c r="B35" s="15"/>
      <c r="C35" s="9"/>
      <c r="D35" s="10" t="n">
        <v>48217</v>
      </c>
      <c r="E35" s="15" t="s">
        <v>873</v>
      </c>
    </row>
    <row r="36" customFormat="false" ht="15" hidden="false" customHeight="false" outlineLevel="0" collapsed="false">
      <c r="A36" s="4" t="s">
        <v>27</v>
      </c>
      <c r="B36" s="4"/>
      <c r="C36" s="12"/>
      <c r="D36" s="13" t="n">
        <f aca="false">SUM(D35:D35)</f>
        <v>48217</v>
      </c>
      <c r="E36" s="4"/>
    </row>
    <row r="37" customFormat="false" ht="13.8" hidden="false" customHeight="false" outlineLevel="0" collapsed="false">
      <c r="A37" s="15" t="s">
        <v>28</v>
      </c>
      <c r="B37" s="15"/>
      <c r="C37" s="16" t="n">
        <v>12</v>
      </c>
      <c r="D37" s="16" t="n">
        <v>1449</v>
      </c>
      <c r="E37" s="15" t="s">
        <v>942</v>
      </c>
    </row>
    <row r="38" customFormat="false" ht="13.8" hidden="false" customHeight="false" outlineLevel="0" collapsed="false">
      <c r="A38" s="15"/>
      <c r="B38" s="15"/>
      <c r="C38" s="16" t="n">
        <v>12</v>
      </c>
      <c r="D38" s="16" t="n">
        <v>5580</v>
      </c>
      <c r="E38" s="15" t="s">
        <v>943</v>
      </c>
    </row>
    <row r="39" customFormat="false" ht="13.8" hidden="false" customHeight="false" outlineLevel="0" collapsed="false">
      <c r="A39" s="15"/>
      <c r="B39" s="15"/>
      <c r="C39" s="16" t="n">
        <v>12</v>
      </c>
      <c r="D39" s="16" t="n">
        <v>2232</v>
      </c>
      <c r="E39" s="15" t="s">
        <v>944</v>
      </c>
    </row>
    <row r="40" customFormat="false" ht="13.8" hidden="false" customHeight="false" outlineLevel="0" collapsed="false">
      <c r="A40" s="15"/>
      <c r="B40" s="15"/>
      <c r="C40" s="9" t="s">
        <v>39</v>
      </c>
      <c r="D40" s="10" t="n">
        <v>13043</v>
      </c>
      <c r="E40" s="15" t="s">
        <v>573</v>
      </c>
    </row>
    <row r="41" customFormat="false" ht="15" hidden="false" customHeight="false" outlineLevel="0" collapsed="false">
      <c r="A41" s="4" t="s">
        <v>33</v>
      </c>
      <c r="B41" s="4"/>
      <c r="C41" s="12"/>
      <c r="D41" s="13" t="n">
        <f aca="false">SUM(D37:D40)</f>
        <v>22304</v>
      </c>
      <c r="E41" s="16"/>
    </row>
    <row r="42" customFormat="false" ht="13.8" hidden="false" customHeight="false" outlineLevel="0" collapsed="false">
      <c r="A42" s="15" t="s">
        <v>34</v>
      </c>
      <c r="B42" s="4"/>
      <c r="C42" s="56"/>
      <c r="D42" s="77"/>
      <c r="E42" s="15"/>
    </row>
    <row r="43" customFormat="false" ht="13.8" hidden="false" customHeight="false" outlineLevel="0" collapsed="false">
      <c r="A43" s="15"/>
      <c r="B43" s="4"/>
      <c r="C43" s="56" t="s">
        <v>252</v>
      </c>
      <c r="D43" s="77" t="n">
        <v>23</v>
      </c>
      <c r="E43" s="15" t="s">
        <v>36</v>
      </c>
    </row>
    <row r="44" customFormat="false" ht="13.8" hidden="false" customHeight="false" outlineLevel="0" collapsed="false">
      <c r="A44" s="15"/>
      <c r="B44" s="4"/>
      <c r="C44" s="56" t="s">
        <v>383</v>
      </c>
      <c r="D44" s="77" t="n">
        <v>576</v>
      </c>
      <c r="E44" s="15" t="s">
        <v>36</v>
      </c>
    </row>
    <row r="45" customFormat="false" ht="13.8" hidden="false" customHeight="false" outlineLevel="0" collapsed="false">
      <c r="A45" s="15"/>
      <c r="B45" s="4"/>
      <c r="C45" s="56" t="s">
        <v>38</v>
      </c>
      <c r="D45" s="77" t="n">
        <v>1175</v>
      </c>
      <c r="E45" s="15" t="s">
        <v>36</v>
      </c>
    </row>
    <row r="46" customFormat="false" ht="13.8" hidden="false" customHeight="false" outlineLevel="0" collapsed="false">
      <c r="A46" s="15"/>
      <c r="B46" s="4"/>
      <c r="C46" s="56" t="s">
        <v>38</v>
      </c>
      <c r="D46" s="77" t="n">
        <v>1175</v>
      </c>
      <c r="E46" s="15" t="s">
        <v>36</v>
      </c>
    </row>
    <row r="47" customFormat="false" ht="13.8" hidden="false" customHeight="false" outlineLevel="0" collapsed="false">
      <c r="A47" s="15"/>
      <c r="B47" s="4"/>
      <c r="C47" s="56" t="s">
        <v>38</v>
      </c>
      <c r="D47" s="77" t="n">
        <v>1175</v>
      </c>
      <c r="E47" s="15" t="s">
        <v>36</v>
      </c>
    </row>
    <row r="48" customFormat="false" ht="15" hidden="false" customHeight="false" outlineLevel="0" collapsed="false">
      <c r="A48" s="4" t="s">
        <v>42</v>
      </c>
      <c r="B48" s="4"/>
      <c r="C48" s="12"/>
      <c r="D48" s="13" t="n">
        <f aca="false">SUM(D42:D47)</f>
        <v>4124</v>
      </c>
      <c r="E48" s="16"/>
    </row>
    <row r="49" customFormat="false" ht="13.8" hidden="false" customHeight="false" outlineLevel="0" collapsed="false">
      <c r="A49" s="15" t="s">
        <v>43</v>
      </c>
      <c r="B49" s="15"/>
      <c r="C49" s="9" t="s">
        <v>167</v>
      </c>
      <c r="D49" s="10" t="n">
        <v>35120</v>
      </c>
      <c r="E49" s="15" t="s">
        <v>185</v>
      </c>
    </row>
    <row r="50" customFormat="false" ht="15" hidden="false" customHeight="false" outlineLevel="0" collapsed="false">
      <c r="A50" s="4" t="s">
        <v>45</v>
      </c>
      <c r="B50" s="4"/>
      <c r="C50" s="12"/>
      <c r="D50" s="13" t="n">
        <f aca="false">D49</f>
        <v>35120</v>
      </c>
      <c r="E50" s="4"/>
    </row>
    <row r="51" customFormat="false" ht="13.8" hidden="false" customHeight="false" outlineLevel="0" collapsed="false">
      <c r="A51" s="16" t="s">
        <v>46</v>
      </c>
      <c r="B51" s="16"/>
      <c r="C51" s="16" t="n">
        <v>12</v>
      </c>
      <c r="D51" s="17" t="n">
        <v>2034</v>
      </c>
      <c r="E51" s="16" t="s">
        <v>186</v>
      </c>
    </row>
    <row r="52" customFormat="false" ht="13.8" hidden="false" customHeight="false" outlineLevel="0" collapsed="false">
      <c r="A52" s="16"/>
      <c r="B52" s="16"/>
      <c r="C52" s="16" t="n">
        <v>12</v>
      </c>
      <c r="D52" s="17" t="n">
        <v>5180</v>
      </c>
      <c r="E52" s="16" t="s">
        <v>187</v>
      </c>
    </row>
    <row r="53" customFormat="false" ht="13.8" hidden="false" customHeight="false" outlineLevel="0" collapsed="false">
      <c r="A53" s="4" t="s">
        <v>48</v>
      </c>
      <c r="B53" s="16"/>
      <c r="C53" s="16"/>
      <c r="D53" s="18" t="n">
        <f aca="false">SUM(D51:D52)</f>
        <v>7214</v>
      </c>
      <c r="E53" s="16"/>
    </row>
    <row r="54" customFormat="false" ht="13.8" hidden="false" customHeight="false" outlineLevel="0" collapsed="false">
      <c r="A54" s="15" t="s">
        <v>49</v>
      </c>
      <c r="B54" s="15"/>
      <c r="C54" s="9" t="s">
        <v>167</v>
      </c>
      <c r="D54" s="19" t="n">
        <v>26425</v>
      </c>
      <c r="E54" s="11" t="s">
        <v>945</v>
      </c>
    </row>
    <row r="55" customFormat="false" ht="13.8" hidden="false" customHeight="false" outlineLevel="0" collapsed="false">
      <c r="A55" s="15"/>
      <c r="B55" s="15"/>
      <c r="C55" s="9" t="s">
        <v>167</v>
      </c>
      <c r="D55" s="19" t="n">
        <v>11393</v>
      </c>
      <c r="E55" s="11" t="s">
        <v>189</v>
      </c>
    </row>
    <row r="56" customFormat="false" ht="13.8" hidden="false" customHeight="false" outlineLevel="0" collapsed="false">
      <c r="A56" s="7"/>
      <c r="B56" s="15"/>
      <c r="C56" s="9" t="s">
        <v>39</v>
      </c>
      <c r="D56" s="10" t="n">
        <v>23</v>
      </c>
      <c r="E56" s="11" t="s">
        <v>945</v>
      </c>
    </row>
    <row r="57" customFormat="false" ht="13.8" hidden="false" customHeight="false" outlineLevel="0" collapsed="false">
      <c r="A57" s="4" t="s">
        <v>52</v>
      </c>
      <c r="B57" s="4"/>
      <c r="C57" s="12"/>
      <c r="D57" s="13" t="n">
        <f aca="false">SUM(D54:D56)</f>
        <v>37841</v>
      </c>
      <c r="E57" s="16"/>
    </row>
    <row r="58" s="2" customFormat="true" ht="13.8" hidden="false" customHeight="false" outlineLevel="0" collapsed="false">
      <c r="A58" s="2" t="s">
        <v>946</v>
      </c>
      <c r="D58" s="3" t="n">
        <f aca="false">D34+D36+D41+D48+D50+D53+D57</f>
        <v>1219643</v>
      </c>
    </row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D60" activeCellId="0" sqref="D60"/>
    </sheetView>
  </sheetViews>
  <sheetFormatPr defaultRowHeight="15" zeroHeight="false" outlineLevelRow="0" outlineLevelCol="0"/>
  <cols>
    <col collapsed="false" customWidth="true" hidden="false" outlineLevel="0" max="1" min="1" style="0" width="24.31"/>
    <col collapsed="false" customWidth="true" hidden="false" outlineLevel="0" max="2" min="2" style="0" width="16.26"/>
    <col collapsed="false" customWidth="true" hidden="false" outlineLevel="0" max="3" min="3" style="0" width="12.9"/>
    <col collapsed="false" customWidth="true" hidden="false" outlineLevel="0" max="4" min="4" style="1" width="12.78"/>
    <col collapsed="false" customWidth="true" hidden="false" outlineLevel="0" max="5" min="5" style="0" width="46.86"/>
    <col collapsed="false" customWidth="true" hidden="false" outlineLevel="0" max="7" min="6" style="0" width="10.12"/>
    <col collapsed="false" customWidth="true" hidden="false" outlineLevel="0" max="1025" min="8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161</v>
      </c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162</v>
      </c>
      <c r="C11" s="9" t="s">
        <v>163</v>
      </c>
      <c r="D11" s="10" t="n">
        <v>-220.67</v>
      </c>
      <c r="E11" s="11" t="s">
        <v>164</v>
      </c>
    </row>
    <row r="12" customFormat="false" ht="13.8" hidden="false" customHeight="false" outlineLevel="0" collapsed="false">
      <c r="A12" s="7"/>
      <c r="B12" s="8"/>
      <c r="C12" s="9" t="s">
        <v>165</v>
      </c>
      <c r="D12" s="10" t="n">
        <v>252611</v>
      </c>
      <c r="E12" s="11" t="s">
        <v>166</v>
      </c>
    </row>
    <row r="13" customFormat="false" ht="13.8" hidden="false" customHeight="false" outlineLevel="0" collapsed="false">
      <c r="A13" s="7"/>
      <c r="B13" s="8"/>
      <c r="C13" s="9" t="s">
        <v>165</v>
      </c>
      <c r="D13" s="10" t="n">
        <v>146419</v>
      </c>
      <c r="E13" s="11" t="s">
        <v>166</v>
      </c>
    </row>
    <row r="14" customFormat="false" ht="13.8" hidden="false" customHeight="false" outlineLevel="0" collapsed="false">
      <c r="A14" s="7"/>
      <c r="B14" s="8"/>
      <c r="C14" s="9" t="s">
        <v>165</v>
      </c>
      <c r="D14" s="10" t="n">
        <v>46754</v>
      </c>
      <c r="E14" s="11" t="s">
        <v>166</v>
      </c>
    </row>
    <row r="15" customFormat="false" ht="13.8" hidden="false" customHeight="false" outlineLevel="0" collapsed="false">
      <c r="A15" s="7"/>
      <c r="B15" s="8"/>
      <c r="C15" s="9" t="s">
        <v>165</v>
      </c>
      <c r="D15" s="10" t="n">
        <v>193179</v>
      </c>
      <c r="E15" s="11" t="s">
        <v>166</v>
      </c>
    </row>
    <row r="16" customFormat="false" ht="13.8" hidden="false" customHeight="false" outlineLevel="0" collapsed="false">
      <c r="A16" s="7"/>
      <c r="B16" s="8"/>
      <c r="C16" s="9" t="s">
        <v>167</v>
      </c>
      <c r="D16" s="10" t="n">
        <v>13848</v>
      </c>
      <c r="E16" s="11" t="s">
        <v>166</v>
      </c>
    </row>
    <row r="17" customFormat="false" ht="13.8" hidden="false" customHeight="false" outlineLevel="0" collapsed="false">
      <c r="A17" s="7"/>
      <c r="B17" s="8"/>
      <c r="C17" s="9" t="s">
        <v>167</v>
      </c>
      <c r="D17" s="10" t="n">
        <v>74480</v>
      </c>
      <c r="E17" s="11" t="s">
        <v>168</v>
      </c>
    </row>
    <row r="18" customFormat="false" ht="13.8" hidden="false" customHeight="false" outlineLevel="0" collapsed="false">
      <c r="A18" s="7"/>
      <c r="B18" s="8"/>
      <c r="C18" s="9" t="s">
        <v>167</v>
      </c>
      <c r="D18" s="10" t="n">
        <v>294399</v>
      </c>
      <c r="E18" s="11" t="s">
        <v>16</v>
      </c>
    </row>
    <row r="19" customFormat="false" ht="13.8" hidden="false" customHeight="false" outlineLevel="0" collapsed="false">
      <c r="A19" s="7"/>
      <c r="B19" s="8"/>
      <c r="C19" s="9" t="s">
        <v>167</v>
      </c>
      <c r="D19" s="10" t="n">
        <v>117548</v>
      </c>
      <c r="E19" s="11" t="s">
        <v>169</v>
      </c>
    </row>
    <row r="20" customFormat="false" ht="13.8" hidden="false" customHeight="false" outlineLevel="0" collapsed="false">
      <c r="A20" s="7"/>
      <c r="B20" s="8"/>
      <c r="C20" s="9" t="s">
        <v>167</v>
      </c>
      <c r="D20" s="10" t="n">
        <v>9055</v>
      </c>
      <c r="E20" s="11" t="s">
        <v>166</v>
      </c>
    </row>
    <row r="21" customFormat="false" ht="13.8" hidden="false" customHeight="false" outlineLevel="0" collapsed="false">
      <c r="A21" s="7"/>
      <c r="B21" s="8"/>
      <c r="C21" s="9" t="s">
        <v>167</v>
      </c>
      <c r="D21" s="10" t="n">
        <v>5874</v>
      </c>
      <c r="E21" s="11" t="s">
        <v>166</v>
      </c>
    </row>
    <row r="22" customFormat="false" ht="13.8" hidden="false" customHeight="false" outlineLevel="0" collapsed="false">
      <c r="A22" s="7"/>
      <c r="B22" s="8"/>
      <c r="C22" s="9" t="s">
        <v>167</v>
      </c>
      <c r="D22" s="10" t="n">
        <v>6008</v>
      </c>
      <c r="E22" s="11" t="s">
        <v>166</v>
      </c>
    </row>
    <row r="23" customFormat="false" ht="13.8" hidden="false" customHeight="false" outlineLevel="0" collapsed="false">
      <c r="A23" s="7"/>
      <c r="B23" s="8"/>
      <c r="C23" s="9" t="s">
        <v>167</v>
      </c>
      <c r="D23" s="10" t="n">
        <v>5572</v>
      </c>
      <c r="E23" s="11" t="s">
        <v>166</v>
      </c>
    </row>
    <row r="24" customFormat="false" ht="13.8" hidden="false" customHeight="false" outlineLevel="0" collapsed="false">
      <c r="A24" s="7"/>
      <c r="B24" s="8"/>
      <c r="C24" s="9" t="s">
        <v>167</v>
      </c>
      <c r="D24" s="10" t="n">
        <v>5886</v>
      </c>
      <c r="E24" s="11" t="s">
        <v>166</v>
      </c>
    </row>
    <row r="25" customFormat="false" ht="13.8" hidden="false" customHeight="false" outlineLevel="0" collapsed="false">
      <c r="A25" s="7"/>
      <c r="B25" s="8"/>
      <c r="C25" s="9" t="s">
        <v>170</v>
      </c>
      <c r="D25" s="10" t="n">
        <v>441.34</v>
      </c>
      <c r="E25" s="11" t="s">
        <v>171</v>
      </c>
    </row>
    <row r="26" customFormat="false" ht="13.8" hidden="false" customHeight="false" outlineLevel="0" collapsed="false">
      <c r="A26" s="7"/>
      <c r="B26" s="8"/>
      <c r="C26" s="9" t="s">
        <v>19</v>
      </c>
      <c r="D26" s="10" t="n">
        <v>72</v>
      </c>
      <c r="E26" s="11" t="s">
        <v>172</v>
      </c>
    </row>
    <row r="27" customFormat="false" ht="13.8" hidden="false" customHeight="false" outlineLevel="0" collapsed="false">
      <c r="A27" s="7"/>
      <c r="B27" s="8"/>
      <c r="C27" s="9" t="s">
        <v>173</v>
      </c>
      <c r="D27" s="10" t="n">
        <v>1906</v>
      </c>
      <c r="E27" s="11" t="s">
        <v>174</v>
      </c>
    </row>
    <row r="28" customFormat="false" ht="13.8" hidden="false" customHeight="false" outlineLevel="0" collapsed="false">
      <c r="A28" s="7"/>
      <c r="B28" s="8"/>
      <c r="C28" s="9" t="s">
        <v>173</v>
      </c>
      <c r="D28" s="10" t="n">
        <v>3600</v>
      </c>
      <c r="E28" s="11" t="s">
        <v>175</v>
      </c>
    </row>
    <row r="29" customFormat="false" ht="13.8" hidden="false" customHeight="false" outlineLevel="0" collapsed="false">
      <c r="A29" s="7"/>
      <c r="B29" s="8"/>
      <c r="C29" s="9" t="s">
        <v>173</v>
      </c>
      <c r="D29" s="10" t="n">
        <v>170</v>
      </c>
      <c r="E29" s="11" t="s">
        <v>175</v>
      </c>
    </row>
    <row r="30" customFormat="false" ht="13.8" hidden="false" customHeight="false" outlineLevel="0" collapsed="false">
      <c r="A30" s="7"/>
      <c r="B30" s="8"/>
      <c r="C30" s="9" t="s">
        <v>173</v>
      </c>
      <c r="D30" s="10" t="n">
        <v>-93815</v>
      </c>
      <c r="E30" s="11" t="s">
        <v>176</v>
      </c>
    </row>
    <row r="31" customFormat="false" ht="13.8" hidden="false" customHeight="false" outlineLevel="0" collapsed="false">
      <c r="A31" s="4" t="s">
        <v>24</v>
      </c>
      <c r="B31" s="4"/>
      <c r="C31" s="12"/>
      <c r="D31" s="13" t="n">
        <f aca="false">SUM(D11:D30)</f>
        <v>1083786.67</v>
      </c>
      <c r="E31" s="14"/>
    </row>
    <row r="32" customFormat="false" ht="13.8" hidden="false" customHeight="false" outlineLevel="0" collapsed="false">
      <c r="A32" s="15" t="s">
        <v>25</v>
      </c>
      <c r="B32" s="15"/>
      <c r="C32" s="9" t="s">
        <v>167</v>
      </c>
      <c r="D32" s="10" t="n">
        <v>47387</v>
      </c>
      <c r="E32" s="15" t="s">
        <v>177</v>
      </c>
      <c r="G32" s="1"/>
    </row>
    <row r="33" customFormat="false" ht="13.8" hidden="false" customHeight="false" outlineLevel="0" collapsed="false">
      <c r="A33" s="4" t="s">
        <v>27</v>
      </c>
      <c r="B33" s="4"/>
      <c r="C33" s="12"/>
      <c r="D33" s="13" t="n">
        <f aca="false">SUM(D32)</f>
        <v>47387</v>
      </c>
      <c r="E33" s="4"/>
    </row>
    <row r="34" customFormat="false" ht="13.8" hidden="false" customHeight="false" outlineLevel="0" collapsed="false">
      <c r="A34" s="15" t="s">
        <v>28</v>
      </c>
      <c r="B34" s="15"/>
      <c r="C34" s="9" t="s">
        <v>163</v>
      </c>
      <c r="D34" s="10" t="n">
        <v>220.67</v>
      </c>
      <c r="E34" s="15" t="s">
        <v>164</v>
      </c>
    </row>
    <row r="35" customFormat="false" ht="13.8" hidden="false" customHeight="false" outlineLevel="0" collapsed="false">
      <c r="A35" s="15"/>
      <c r="B35" s="15"/>
      <c r="C35" s="9" t="s">
        <v>167</v>
      </c>
      <c r="D35" s="10" t="n">
        <v>1449</v>
      </c>
      <c r="E35" s="15" t="s">
        <v>178</v>
      </c>
    </row>
    <row r="36" customFormat="false" ht="13.8" hidden="false" customHeight="false" outlineLevel="0" collapsed="false">
      <c r="A36" s="15"/>
      <c r="B36" s="15"/>
      <c r="C36" s="9" t="s">
        <v>167</v>
      </c>
      <c r="D36" s="10" t="n">
        <v>5580</v>
      </c>
      <c r="E36" s="15" t="s">
        <v>179</v>
      </c>
    </row>
    <row r="37" customFormat="false" ht="13.8" hidden="false" customHeight="false" outlineLevel="0" collapsed="false">
      <c r="A37" s="15"/>
      <c r="B37" s="15"/>
      <c r="C37" s="9" t="s">
        <v>167</v>
      </c>
      <c r="D37" s="10" t="n">
        <v>2232</v>
      </c>
      <c r="E37" s="15" t="s">
        <v>180</v>
      </c>
    </row>
    <row r="38" customFormat="false" ht="13.8" hidden="false" customHeight="false" outlineLevel="0" collapsed="false">
      <c r="A38" s="15"/>
      <c r="B38" s="15"/>
      <c r="C38" s="9" t="s">
        <v>170</v>
      </c>
      <c r="D38" s="10" t="n">
        <v>12601.66</v>
      </c>
      <c r="E38" s="15" t="s">
        <v>171</v>
      </c>
    </row>
    <row r="39" customFormat="false" ht="13.8" hidden="false" customHeight="false" outlineLevel="0" collapsed="false">
      <c r="A39" s="4" t="s">
        <v>33</v>
      </c>
      <c r="B39" s="4"/>
      <c r="C39" s="12"/>
      <c r="D39" s="13" t="n">
        <f aca="false">SUM(D34:D38)</f>
        <v>22083.33</v>
      </c>
      <c r="E39" s="16"/>
    </row>
    <row r="40" customFormat="false" ht="13.8" hidden="false" customHeight="false" outlineLevel="0" collapsed="false">
      <c r="A40" s="15" t="s">
        <v>34</v>
      </c>
      <c r="B40" s="15"/>
      <c r="C40" s="9" t="s">
        <v>163</v>
      </c>
      <c r="D40" s="10" t="n">
        <v>311</v>
      </c>
      <c r="E40" s="15" t="s">
        <v>181</v>
      </c>
    </row>
    <row r="41" customFormat="false" ht="13.8" hidden="false" customHeight="false" outlineLevel="0" collapsed="false">
      <c r="A41" s="15"/>
      <c r="B41" s="15"/>
      <c r="C41" s="9" t="s">
        <v>163</v>
      </c>
      <c r="D41" s="10" t="n">
        <v>311</v>
      </c>
      <c r="E41" s="15" t="s">
        <v>181</v>
      </c>
    </row>
    <row r="42" customFormat="false" ht="13.8" hidden="false" customHeight="false" outlineLevel="0" collapsed="false">
      <c r="A42" s="15"/>
      <c r="B42" s="15"/>
      <c r="C42" s="9" t="s">
        <v>163</v>
      </c>
      <c r="D42" s="10" t="n">
        <v>311</v>
      </c>
      <c r="E42" s="15" t="s">
        <v>181</v>
      </c>
    </row>
    <row r="43" customFormat="false" ht="13.8" hidden="false" customHeight="false" outlineLevel="0" collapsed="false">
      <c r="A43" s="15"/>
      <c r="B43" s="15"/>
      <c r="C43" s="9" t="s">
        <v>163</v>
      </c>
      <c r="D43" s="10" t="n">
        <v>311</v>
      </c>
      <c r="E43" s="15" t="s">
        <v>181</v>
      </c>
    </row>
    <row r="44" customFormat="false" ht="13.8" hidden="false" customHeight="false" outlineLevel="0" collapsed="false">
      <c r="A44" s="15"/>
      <c r="B44" s="15"/>
      <c r="C44" s="9" t="s">
        <v>182</v>
      </c>
      <c r="D44" s="10" t="n">
        <v>288</v>
      </c>
      <c r="E44" s="15" t="s">
        <v>181</v>
      </c>
    </row>
    <row r="45" customFormat="false" ht="13.8" hidden="false" customHeight="false" outlineLevel="0" collapsed="false">
      <c r="A45" s="15"/>
      <c r="B45" s="15"/>
      <c r="C45" s="9" t="s">
        <v>165</v>
      </c>
      <c r="D45" s="10" t="n">
        <v>288</v>
      </c>
      <c r="E45" s="15" t="s">
        <v>181</v>
      </c>
      <c r="O45" s="2"/>
    </row>
    <row r="46" customFormat="false" ht="13.8" hidden="false" customHeight="false" outlineLevel="0" collapsed="false">
      <c r="A46" s="15"/>
      <c r="B46" s="15"/>
      <c r="C46" s="9" t="s">
        <v>39</v>
      </c>
      <c r="D46" s="10" t="n">
        <v>887</v>
      </c>
      <c r="E46" s="15" t="s">
        <v>181</v>
      </c>
    </row>
    <row r="47" customFormat="false" ht="13.8" hidden="false" customHeight="false" outlineLevel="0" collapsed="false">
      <c r="A47" s="15"/>
      <c r="B47" s="15"/>
      <c r="C47" s="9" t="s">
        <v>39</v>
      </c>
      <c r="D47" s="10" t="n">
        <v>887</v>
      </c>
      <c r="E47" s="15" t="s">
        <v>183</v>
      </c>
    </row>
    <row r="48" customFormat="false" ht="13.8" hidden="false" customHeight="false" outlineLevel="0" collapsed="false">
      <c r="A48" s="15"/>
      <c r="B48" s="15"/>
      <c r="C48" s="9" t="s">
        <v>39</v>
      </c>
      <c r="D48" s="10" t="n">
        <v>887</v>
      </c>
      <c r="E48" s="15" t="s">
        <v>181</v>
      </c>
    </row>
    <row r="49" customFormat="false" ht="13.8" hidden="false" customHeight="false" outlineLevel="0" collapsed="false">
      <c r="A49" s="15"/>
      <c r="B49" s="15"/>
      <c r="C49" s="9" t="s">
        <v>19</v>
      </c>
      <c r="D49" s="10" t="n">
        <v>23</v>
      </c>
      <c r="E49" s="15" t="s">
        <v>181</v>
      </c>
    </row>
    <row r="50" customFormat="false" ht="13.8" hidden="false" customHeight="false" outlineLevel="0" collapsed="false">
      <c r="A50" s="15"/>
      <c r="B50" s="15"/>
      <c r="C50" s="9" t="s">
        <v>184</v>
      </c>
      <c r="D50" s="10" t="n">
        <v>288</v>
      </c>
      <c r="E50" s="15" t="s">
        <v>181</v>
      </c>
    </row>
    <row r="51" customFormat="false" ht="13.8" hidden="false" customHeight="false" outlineLevel="0" collapsed="false">
      <c r="A51" s="4" t="s">
        <v>42</v>
      </c>
      <c r="B51" s="4"/>
      <c r="C51" s="12"/>
      <c r="D51" s="13" t="n">
        <f aca="false">SUM(D40:D50)</f>
        <v>4792</v>
      </c>
      <c r="E51" s="16"/>
    </row>
    <row r="52" customFormat="false" ht="13.8" hidden="false" customHeight="false" outlineLevel="0" collapsed="false">
      <c r="A52" s="15" t="s">
        <v>43</v>
      </c>
      <c r="B52" s="15"/>
      <c r="C52" s="9" t="s">
        <v>167</v>
      </c>
      <c r="D52" s="10" t="n">
        <v>33569</v>
      </c>
      <c r="E52" s="15" t="s">
        <v>185</v>
      </c>
    </row>
    <row r="53" customFormat="false" ht="13.8" hidden="false" customHeight="false" outlineLevel="0" collapsed="false">
      <c r="A53" s="4" t="s">
        <v>45</v>
      </c>
      <c r="B53" s="4"/>
      <c r="C53" s="12"/>
      <c r="D53" s="13" t="n">
        <f aca="false">SUM(D52)</f>
        <v>33569</v>
      </c>
      <c r="E53" s="4"/>
    </row>
    <row r="54" customFormat="false" ht="13.8" hidden="false" customHeight="false" outlineLevel="0" collapsed="false">
      <c r="A54" s="16" t="s">
        <v>46</v>
      </c>
      <c r="B54" s="16"/>
      <c r="C54" s="16" t="n">
        <v>12</v>
      </c>
      <c r="D54" s="17" t="n">
        <v>1984</v>
      </c>
      <c r="E54" s="16" t="s">
        <v>186</v>
      </c>
    </row>
    <row r="55" customFormat="false" ht="13.8" hidden="false" customHeight="false" outlineLevel="0" collapsed="false">
      <c r="A55" s="16"/>
      <c r="B55" s="16"/>
      <c r="C55" s="16" t="n">
        <v>12</v>
      </c>
      <c r="D55" s="17" t="n">
        <v>8880</v>
      </c>
      <c r="E55" s="16" t="s">
        <v>187</v>
      </c>
    </row>
    <row r="56" s="2" customFormat="true" ht="13.8" hidden="false" customHeight="false" outlineLevel="0" collapsed="false">
      <c r="A56" s="4" t="s">
        <v>48</v>
      </c>
      <c r="B56" s="4"/>
      <c r="C56" s="4"/>
      <c r="D56" s="18" t="n">
        <f aca="false">SUM(D54:D55)</f>
        <v>10864</v>
      </c>
      <c r="E56" s="4"/>
    </row>
    <row r="57" customFormat="false" ht="13.8" hidden="false" customHeight="false" outlineLevel="0" collapsed="false">
      <c r="A57" s="15" t="s">
        <v>49</v>
      </c>
      <c r="B57" s="15"/>
      <c r="C57" s="9" t="s">
        <v>167</v>
      </c>
      <c r="D57" s="19" t="n">
        <v>26951</v>
      </c>
      <c r="E57" s="20" t="s">
        <v>188</v>
      </c>
    </row>
    <row r="58" customFormat="false" ht="13.8" hidden="false" customHeight="false" outlineLevel="0" collapsed="false">
      <c r="A58" s="7"/>
      <c r="B58" s="8"/>
      <c r="C58" s="9" t="s">
        <v>167</v>
      </c>
      <c r="D58" s="10" t="n">
        <v>1995</v>
      </c>
      <c r="E58" s="20" t="s">
        <v>189</v>
      </c>
      <c r="F58" s="1"/>
    </row>
    <row r="59" customFormat="false" ht="13.8" hidden="false" customHeight="false" outlineLevel="0" collapsed="false">
      <c r="A59" s="4" t="s">
        <v>52</v>
      </c>
      <c r="B59" s="4"/>
      <c r="C59" s="12"/>
      <c r="D59" s="13" t="n">
        <f aca="false">SUM(D57:D58)</f>
        <v>28946</v>
      </c>
      <c r="E59" s="16"/>
    </row>
    <row r="60" s="2" customFormat="true" ht="13.8" hidden="false" customHeight="false" outlineLevel="0" collapsed="false">
      <c r="A60" s="2" t="s">
        <v>190</v>
      </c>
      <c r="D60" s="3" t="n">
        <f aca="false">SUM(D31+D33+D39+D51+D53+D56+D59)</f>
        <v>1231428</v>
      </c>
    </row>
    <row r="61" customFormat="false" ht="13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76" colorId="64" zoomScale="100" zoomScaleNormal="100" zoomScalePageLayoutView="100" workbookViewId="0">
      <selection pane="topLeft" activeCell="L128" activeCellId="0" sqref="L128"/>
    </sheetView>
  </sheetViews>
  <sheetFormatPr defaultRowHeight="15" zeroHeight="false" outlineLevelRow="0" outlineLevelCol="0"/>
  <cols>
    <col collapsed="false" customWidth="true" hidden="false" outlineLevel="0" max="1" min="1" style="0" width="18.47"/>
    <col collapsed="false" customWidth="true" hidden="false" outlineLevel="0" max="2" min="2" style="0" width="16.67"/>
    <col collapsed="false" customWidth="true" hidden="false" outlineLevel="0" max="3" min="3" style="0" width="14.03"/>
    <col collapsed="false" customWidth="true" hidden="false" outlineLevel="0" max="4" min="4" style="30" width="13.63"/>
    <col collapsed="false" customWidth="true" hidden="false" outlineLevel="0" max="5" min="5" style="0" width="51.82"/>
    <col collapsed="false" customWidth="true" hidden="false" outlineLevel="0" max="6" min="6" style="0" width="10.12"/>
    <col collapsed="false" customWidth="true" hidden="false" outlineLevel="0" max="8" min="7" style="0" width="9.13"/>
    <col collapsed="false" customWidth="true" hidden="false" outlineLevel="0" max="9" min="9" style="0" width="11.71"/>
    <col collapsed="false" customWidth="true" hidden="false" outlineLevel="0" max="10" min="10" style="1" width="11.71"/>
    <col collapsed="false" customWidth="true" hidden="false" outlineLevel="0" max="1025" min="11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1"/>
    </row>
    <row r="2" customFormat="false" ht="15" hidden="false" customHeight="false" outlineLevel="0" collapsed="false">
      <c r="A2" s="2" t="s">
        <v>1</v>
      </c>
      <c r="B2" s="2"/>
      <c r="C2" s="2"/>
      <c r="D2" s="31"/>
    </row>
    <row r="3" customFormat="false" ht="15" hidden="false" customHeight="false" outlineLevel="0" collapsed="false">
      <c r="A3" s="2"/>
      <c r="B3" s="2"/>
      <c r="C3" s="2"/>
      <c r="D3" s="31"/>
    </row>
    <row r="4" customFormat="false" ht="15" hidden="false" customHeight="false" outlineLevel="0" collapsed="false">
      <c r="A4" s="2" t="s">
        <v>2</v>
      </c>
      <c r="B4" s="2"/>
      <c r="C4" s="2"/>
      <c r="D4" s="31"/>
    </row>
    <row r="5" customFormat="false" ht="15" hidden="false" customHeight="false" outlineLevel="0" collapsed="false">
      <c r="A5" s="2" t="s">
        <v>54</v>
      </c>
      <c r="B5" s="2"/>
      <c r="C5" s="2"/>
      <c r="D5" s="31"/>
    </row>
    <row r="6" customFormat="false" ht="15" hidden="false" customHeight="false" outlineLevel="0" collapsed="false">
      <c r="A6" s="2"/>
      <c r="B6" s="2"/>
      <c r="C6" s="2"/>
      <c r="D6" s="31"/>
    </row>
    <row r="7" customFormat="false" ht="15" hidden="false" customHeight="false" outlineLevel="0" collapsed="false">
      <c r="A7" s="2"/>
      <c r="B7" s="2"/>
      <c r="C7" s="2"/>
      <c r="D7" s="31"/>
    </row>
    <row r="8" customFormat="false" ht="13.8" hidden="false" customHeight="false" outlineLevel="0" collapsed="false">
      <c r="A8" s="2"/>
      <c r="B8" s="2" t="s">
        <v>191</v>
      </c>
      <c r="C8" s="2"/>
      <c r="D8" s="3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32" t="s">
        <v>8</v>
      </c>
      <c r="E10" s="4" t="s">
        <v>9</v>
      </c>
    </row>
    <row r="11" customFormat="false" ht="13.8" hidden="false" customHeight="false" outlineLevel="0" collapsed="false">
      <c r="A11" s="7" t="s">
        <v>192</v>
      </c>
      <c r="B11" s="5"/>
      <c r="C11" s="33" t="n">
        <v>26</v>
      </c>
      <c r="D11" s="34" t="n">
        <v>576.07</v>
      </c>
      <c r="E11" s="15" t="s">
        <v>193</v>
      </c>
    </row>
    <row r="12" customFormat="false" ht="13.8" hidden="false" customHeight="false" outlineLevel="0" collapsed="false">
      <c r="A12" s="21" t="s">
        <v>194</v>
      </c>
      <c r="B12" s="5"/>
      <c r="C12" s="5"/>
      <c r="D12" s="35" t="n">
        <f aca="false">SUM(D11)</f>
        <v>576.07</v>
      </c>
      <c r="E12" s="4"/>
    </row>
    <row r="13" customFormat="false" ht="13.8" hidden="false" customHeight="false" outlineLevel="0" collapsed="false">
      <c r="A13" s="7" t="s">
        <v>56</v>
      </c>
      <c r="B13" s="8"/>
      <c r="C13" s="9"/>
      <c r="D13" s="34" t="n">
        <v>28168.37</v>
      </c>
      <c r="E13" s="15" t="s">
        <v>195</v>
      </c>
    </row>
    <row r="14" customFormat="false" ht="13.8" hidden="false" customHeight="false" outlineLevel="0" collapsed="false">
      <c r="A14" s="21" t="s">
        <v>58</v>
      </c>
      <c r="B14" s="5"/>
      <c r="C14" s="22"/>
      <c r="D14" s="35" t="n">
        <f aca="false">SUM(D13)</f>
        <v>28168.37</v>
      </c>
      <c r="E14" s="4"/>
    </row>
    <row r="15" customFormat="false" ht="13.8" hidden="false" customHeight="false" outlineLevel="0" collapsed="false">
      <c r="A15" s="7" t="s">
        <v>59</v>
      </c>
      <c r="B15" s="8"/>
      <c r="C15" s="9" t="s">
        <v>182</v>
      </c>
      <c r="D15" s="34" t="n">
        <v>1025.26</v>
      </c>
      <c r="E15" s="15" t="s">
        <v>196</v>
      </c>
    </row>
    <row r="16" customFormat="false" ht="13.8" hidden="false" customHeight="false" outlineLevel="0" collapsed="false">
      <c r="A16" s="7"/>
      <c r="B16" s="8"/>
      <c r="C16" s="9" t="s">
        <v>165</v>
      </c>
      <c r="D16" s="34" t="n">
        <v>416.52</v>
      </c>
      <c r="E16" s="15" t="s">
        <v>196</v>
      </c>
    </row>
    <row r="17" customFormat="false" ht="13.8" hidden="false" customHeight="false" outlineLevel="0" collapsed="false">
      <c r="A17" s="7"/>
      <c r="B17" s="8"/>
      <c r="C17" s="9" t="s">
        <v>60</v>
      </c>
      <c r="D17" s="34" t="n">
        <v>1434.44</v>
      </c>
      <c r="E17" s="15" t="s">
        <v>61</v>
      </c>
    </row>
    <row r="18" customFormat="false" ht="13.8" hidden="false" customHeight="false" outlineLevel="0" collapsed="false">
      <c r="A18" s="21" t="s">
        <v>62</v>
      </c>
      <c r="B18" s="5"/>
      <c r="C18" s="22"/>
      <c r="D18" s="35" t="n">
        <f aca="false">SUM(D15:D17)</f>
        <v>2876.22</v>
      </c>
      <c r="E18" s="4"/>
    </row>
    <row r="19" customFormat="false" ht="13.8" hidden="false" customHeight="false" outlineLevel="0" collapsed="false">
      <c r="A19" s="7" t="s">
        <v>63</v>
      </c>
      <c r="B19" s="15"/>
      <c r="C19" s="9" t="s">
        <v>165</v>
      </c>
      <c r="D19" s="34" t="n">
        <v>3404.32</v>
      </c>
      <c r="E19" s="15" t="s">
        <v>197</v>
      </c>
    </row>
    <row r="20" customFormat="false" ht="13.8" hidden="false" customHeight="false" outlineLevel="0" collapsed="false">
      <c r="A20" s="21" t="s">
        <v>65</v>
      </c>
      <c r="B20" s="4"/>
      <c r="C20" s="23"/>
      <c r="D20" s="35" t="n">
        <f aca="false">SUM(D19)</f>
        <v>3404.32</v>
      </c>
      <c r="E20" s="4"/>
    </row>
    <row r="21" s="40" customFormat="true" ht="13.8" hidden="false" customHeight="false" outlineLevel="0" collapsed="false">
      <c r="A21" s="36" t="s">
        <v>198</v>
      </c>
      <c r="B21" s="37"/>
      <c r="C21" s="38"/>
      <c r="D21" s="39"/>
      <c r="E21" s="37"/>
      <c r="J21" s="41"/>
    </row>
    <row r="22" customFormat="false" ht="13.8" hidden="false" customHeight="false" outlineLevel="0" collapsed="false">
      <c r="A22" s="7"/>
      <c r="B22" s="15"/>
      <c r="C22" s="9" t="s">
        <v>170</v>
      </c>
      <c r="D22" s="34" t="n">
        <v>47</v>
      </c>
      <c r="E22" s="15" t="s">
        <v>199</v>
      </c>
    </row>
    <row r="23" customFormat="false" ht="13.8" hidden="false" customHeight="false" outlineLevel="0" collapsed="false">
      <c r="A23" s="21" t="s">
        <v>200</v>
      </c>
      <c r="B23" s="4"/>
      <c r="C23" s="23"/>
      <c r="D23" s="35" t="n">
        <f aca="false">SUM(D21:D22)</f>
        <v>47</v>
      </c>
      <c r="E23" s="4"/>
    </row>
    <row r="24" customFormat="false" ht="13.8" hidden="false" customHeight="false" outlineLevel="0" collapsed="false">
      <c r="A24" s="7" t="s">
        <v>66</v>
      </c>
      <c r="B24" s="15"/>
      <c r="C24" s="9" t="s">
        <v>182</v>
      </c>
      <c r="D24" s="42" t="n">
        <v>1135.74</v>
      </c>
      <c r="E24" s="15" t="s">
        <v>201</v>
      </c>
    </row>
    <row r="25" customFormat="false" ht="13.8" hidden="false" customHeight="false" outlineLevel="0" collapsed="false">
      <c r="A25" s="7"/>
      <c r="B25" s="15"/>
      <c r="C25" s="9" t="s">
        <v>182</v>
      </c>
      <c r="D25" s="42" t="n">
        <v>732.94</v>
      </c>
      <c r="E25" s="15" t="s">
        <v>202</v>
      </c>
    </row>
    <row r="26" customFormat="false" ht="13.8" hidden="false" customHeight="false" outlineLevel="0" collapsed="false">
      <c r="A26" s="7"/>
      <c r="B26" s="15"/>
      <c r="C26" s="9" t="s">
        <v>182</v>
      </c>
      <c r="D26" s="42" t="n">
        <v>256.28</v>
      </c>
      <c r="E26" s="15" t="s">
        <v>203</v>
      </c>
    </row>
    <row r="27" customFormat="false" ht="13.8" hidden="false" customHeight="false" outlineLevel="0" collapsed="false">
      <c r="A27" s="7"/>
      <c r="B27" s="15"/>
      <c r="C27" s="9" t="s">
        <v>182</v>
      </c>
      <c r="D27" s="42" t="n">
        <v>2232.96</v>
      </c>
      <c r="E27" s="15" t="s">
        <v>204</v>
      </c>
    </row>
    <row r="28" customFormat="false" ht="13.8" hidden="false" customHeight="false" outlineLevel="0" collapsed="false">
      <c r="A28" s="7"/>
      <c r="B28" s="15"/>
      <c r="C28" s="9" t="s">
        <v>165</v>
      </c>
      <c r="D28" s="42" t="n">
        <v>1006.26</v>
      </c>
      <c r="E28" s="15" t="s">
        <v>205</v>
      </c>
    </row>
    <row r="29" customFormat="false" ht="13.8" hidden="false" customHeight="false" outlineLevel="0" collapsed="false">
      <c r="A29" s="7"/>
      <c r="B29" s="15"/>
      <c r="C29" s="9" t="s">
        <v>165</v>
      </c>
      <c r="D29" s="42" t="n">
        <v>25.3</v>
      </c>
      <c r="E29" s="15" t="s">
        <v>206</v>
      </c>
    </row>
    <row r="30" customFormat="false" ht="13.8" hidden="false" customHeight="false" outlineLevel="0" collapsed="false">
      <c r="A30" s="7"/>
      <c r="B30" s="15"/>
      <c r="C30" s="9" t="s">
        <v>165</v>
      </c>
      <c r="D30" s="42" t="n">
        <v>25.3</v>
      </c>
      <c r="E30" s="15" t="s">
        <v>206</v>
      </c>
    </row>
    <row r="31" customFormat="false" ht="13.8" hidden="false" customHeight="false" outlineLevel="0" collapsed="false">
      <c r="A31" s="7"/>
      <c r="B31" s="15"/>
      <c r="C31" s="9" t="s">
        <v>184</v>
      </c>
      <c r="D31" s="42" t="n">
        <v>25.3</v>
      </c>
      <c r="E31" s="15" t="s">
        <v>206</v>
      </c>
    </row>
    <row r="32" customFormat="false" ht="13.8" hidden="false" customHeight="false" outlineLevel="0" collapsed="false">
      <c r="A32" s="7"/>
      <c r="B32" s="15"/>
      <c r="C32" s="9" t="s">
        <v>184</v>
      </c>
      <c r="D32" s="42" t="n">
        <v>50.6</v>
      </c>
      <c r="E32" s="15" t="s">
        <v>206</v>
      </c>
    </row>
    <row r="33" customFormat="false" ht="13.8" hidden="false" customHeight="false" outlineLevel="0" collapsed="false">
      <c r="A33" s="4" t="s">
        <v>75</v>
      </c>
      <c r="B33" s="4"/>
      <c r="C33" s="12"/>
      <c r="D33" s="35" t="n">
        <f aca="false">SUM(D24:D32)</f>
        <v>5490.68</v>
      </c>
      <c r="E33" s="15"/>
    </row>
    <row r="34" customFormat="false" ht="13.8" hidden="false" customHeight="false" outlineLevel="0" collapsed="false">
      <c r="A34" s="15" t="s">
        <v>76</v>
      </c>
      <c r="B34" s="15"/>
      <c r="C34" s="9" t="s">
        <v>165</v>
      </c>
      <c r="D34" s="34" t="n">
        <v>2546.68</v>
      </c>
      <c r="E34" s="15" t="s">
        <v>207</v>
      </c>
    </row>
    <row r="35" customFormat="false" ht="13.8" hidden="false" customHeight="false" outlineLevel="0" collapsed="false">
      <c r="A35" s="15"/>
      <c r="B35" s="15"/>
      <c r="C35" s="9" t="s">
        <v>165</v>
      </c>
      <c r="D35" s="34" t="n">
        <v>4914</v>
      </c>
      <c r="E35" s="15" t="s">
        <v>208</v>
      </c>
    </row>
    <row r="36" customFormat="false" ht="13.8" hidden="false" customHeight="false" outlineLevel="0" collapsed="false">
      <c r="A36" s="15"/>
      <c r="B36" s="15"/>
      <c r="C36" s="9" t="s">
        <v>60</v>
      </c>
      <c r="D36" s="34" t="n">
        <v>293.93</v>
      </c>
      <c r="E36" s="15" t="s">
        <v>209</v>
      </c>
    </row>
    <row r="37" s="26" customFormat="true" ht="13.8" hidden="false" customHeight="false" outlineLevel="0" collapsed="false">
      <c r="A37" s="15"/>
      <c r="B37" s="15"/>
      <c r="C37" s="9" t="s">
        <v>184</v>
      </c>
      <c r="D37" s="34" t="n">
        <v>100</v>
      </c>
      <c r="E37" s="15" t="s">
        <v>210</v>
      </c>
      <c r="J37" s="43"/>
    </row>
    <row r="38" customFormat="false" ht="13.8" hidden="false" customHeight="false" outlineLevel="0" collapsed="false">
      <c r="A38" s="4" t="s">
        <v>90</v>
      </c>
      <c r="B38" s="4"/>
      <c r="C38" s="12"/>
      <c r="D38" s="35" t="n">
        <f aca="false">SUM(D34:D37)</f>
        <v>7854.61</v>
      </c>
      <c r="E38" s="4"/>
    </row>
    <row r="39" customFormat="false" ht="13.8" hidden="false" customHeight="false" outlineLevel="0" collapsed="false">
      <c r="A39" s="15" t="s">
        <v>91</v>
      </c>
      <c r="B39" s="15"/>
      <c r="C39" s="9" t="s">
        <v>182</v>
      </c>
      <c r="D39" s="34" t="n">
        <v>1225</v>
      </c>
      <c r="E39" s="15" t="s">
        <v>211</v>
      </c>
    </row>
    <row r="40" customFormat="false" ht="13.8" hidden="false" customHeight="false" outlineLevel="0" collapsed="false">
      <c r="A40" s="15"/>
      <c r="B40" s="15"/>
      <c r="C40" s="9" t="s">
        <v>182</v>
      </c>
      <c r="D40" s="34" t="n">
        <v>2261</v>
      </c>
      <c r="E40" s="15" t="s">
        <v>212</v>
      </c>
    </row>
    <row r="41" customFormat="false" ht="13.8" hidden="false" customHeight="false" outlineLevel="0" collapsed="false">
      <c r="A41" s="15"/>
      <c r="B41" s="15"/>
      <c r="C41" s="9" t="s">
        <v>182</v>
      </c>
      <c r="D41" s="34" t="n">
        <v>180.2</v>
      </c>
      <c r="E41" s="15" t="s">
        <v>213</v>
      </c>
    </row>
    <row r="42" customFormat="false" ht="13.8" hidden="false" customHeight="false" outlineLevel="0" collapsed="false">
      <c r="A42" s="15"/>
      <c r="B42" s="15"/>
      <c r="C42" s="9" t="s">
        <v>182</v>
      </c>
      <c r="D42" s="34" t="n">
        <v>410.41</v>
      </c>
      <c r="E42" s="15" t="s">
        <v>214</v>
      </c>
    </row>
    <row r="43" customFormat="false" ht="13.8" hidden="false" customHeight="false" outlineLevel="0" collapsed="false">
      <c r="A43" s="15"/>
      <c r="B43" s="15"/>
      <c r="C43" s="9" t="s">
        <v>182</v>
      </c>
      <c r="D43" s="34" t="n">
        <v>25156.01</v>
      </c>
      <c r="E43" s="15" t="s">
        <v>92</v>
      </c>
    </row>
    <row r="44" customFormat="false" ht="13.8" hidden="false" customHeight="false" outlineLevel="0" collapsed="false">
      <c r="A44" s="15"/>
      <c r="B44" s="15"/>
      <c r="C44" s="9" t="s">
        <v>182</v>
      </c>
      <c r="D44" s="34" t="n">
        <v>452.99</v>
      </c>
      <c r="E44" s="15" t="s">
        <v>215</v>
      </c>
    </row>
    <row r="45" customFormat="false" ht="13.8" hidden="false" customHeight="false" outlineLevel="0" collapsed="false">
      <c r="A45" s="15"/>
      <c r="B45" s="15"/>
      <c r="C45" s="9" t="s">
        <v>182</v>
      </c>
      <c r="D45" s="34" t="n">
        <v>24.78</v>
      </c>
      <c r="E45" s="15" t="s">
        <v>216</v>
      </c>
    </row>
    <row r="46" customFormat="false" ht="13.8" hidden="false" customHeight="false" outlineLevel="0" collapsed="false">
      <c r="A46" s="15"/>
      <c r="B46" s="15"/>
      <c r="C46" s="9" t="s">
        <v>182</v>
      </c>
      <c r="D46" s="34" t="n">
        <v>11.3</v>
      </c>
      <c r="E46" s="15" t="s">
        <v>217</v>
      </c>
    </row>
    <row r="47" customFormat="false" ht="13.8" hidden="false" customHeight="false" outlineLevel="0" collapsed="false">
      <c r="A47" s="15"/>
      <c r="B47" s="15"/>
      <c r="C47" s="9" t="s">
        <v>218</v>
      </c>
      <c r="D47" s="34" t="n">
        <v>23647.97</v>
      </c>
      <c r="E47" s="15" t="s">
        <v>97</v>
      </c>
    </row>
    <row r="48" customFormat="false" ht="13.8" hidden="false" customHeight="false" outlineLevel="0" collapsed="false">
      <c r="A48" s="15"/>
      <c r="B48" s="15"/>
      <c r="C48" s="9" t="s">
        <v>170</v>
      </c>
      <c r="D48" s="34" t="n">
        <v>3000</v>
      </c>
      <c r="E48" s="15" t="s">
        <v>139</v>
      </c>
    </row>
    <row r="49" customFormat="false" ht="13.8" hidden="false" customHeight="false" outlineLevel="0" collapsed="false">
      <c r="A49" s="15"/>
      <c r="B49" s="15"/>
      <c r="C49" s="9" t="s">
        <v>19</v>
      </c>
      <c r="D49" s="34" t="n">
        <v>17.77</v>
      </c>
      <c r="E49" s="15" t="s">
        <v>219</v>
      </c>
    </row>
    <row r="50" customFormat="false" ht="13.8" hidden="false" customHeight="false" outlineLevel="0" collapsed="false">
      <c r="A50" s="15"/>
      <c r="B50" s="15"/>
      <c r="C50" s="9" t="s">
        <v>19</v>
      </c>
      <c r="D50" s="34" t="n">
        <v>3.44</v>
      </c>
      <c r="E50" s="15" t="s">
        <v>220</v>
      </c>
    </row>
    <row r="51" customFormat="false" ht="13.8" hidden="false" customHeight="false" outlineLevel="0" collapsed="false">
      <c r="A51" s="15"/>
      <c r="B51" s="15"/>
      <c r="C51" s="9" t="s">
        <v>19</v>
      </c>
      <c r="D51" s="34" t="n">
        <v>141.36</v>
      </c>
      <c r="E51" s="15" t="s">
        <v>221</v>
      </c>
    </row>
    <row r="52" customFormat="false" ht="13.8" hidden="false" customHeight="false" outlineLevel="0" collapsed="false">
      <c r="A52" s="15"/>
      <c r="B52" s="15"/>
      <c r="C52" s="9" t="s">
        <v>19</v>
      </c>
      <c r="D52" s="34" t="n">
        <v>312.26</v>
      </c>
      <c r="E52" s="15" t="s">
        <v>222</v>
      </c>
    </row>
    <row r="53" customFormat="false" ht="13.8" hidden="false" customHeight="false" outlineLevel="0" collapsed="false">
      <c r="A53" s="15"/>
      <c r="B53" s="15"/>
      <c r="C53" s="9" t="s">
        <v>19</v>
      </c>
      <c r="D53" s="34" t="n">
        <v>20.23</v>
      </c>
      <c r="E53" s="15" t="s">
        <v>223</v>
      </c>
    </row>
    <row r="54" customFormat="false" ht="13.8" hidden="false" customHeight="false" outlineLevel="0" collapsed="false">
      <c r="A54" s="15"/>
      <c r="B54" s="15"/>
      <c r="C54" s="9" t="s">
        <v>41</v>
      </c>
      <c r="D54" s="34" t="n">
        <v>517.01</v>
      </c>
      <c r="E54" s="15" t="s">
        <v>224</v>
      </c>
    </row>
    <row r="55" customFormat="false" ht="13.8" hidden="false" customHeight="false" outlineLevel="0" collapsed="false">
      <c r="A55" s="15"/>
      <c r="B55" s="15"/>
      <c r="C55" s="9" t="s">
        <v>41</v>
      </c>
      <c r="D55" s="34" t="n">
        <v>20.87</v>
      </c>
      <c r="E55" s="15" t="s">
        <v>216</v>
      </c>
    </row>
    <row r="56" customFormat="false" ht="13.8" hidden="false" customHeight="false" outlineLevel="0" collapsed="false">
      <c r="A56" s="15"/>
      <c r="B56" s="15"/>
      <c r="C56" s="9" t="s">
        <v>41</v>
      </c>
      <c r="D56" s="34" t="n">
        <v>11.39</v>
      </c>
      <c r="E56" s="15" t="s">
        <v>217</v>
      </c>
    </row>
    <row r="57" customFormat="false" ht="13.8" hidden="false" customHeight="false" outlineLevel="0" collapsed="false">
      <c r="A57" s="15"/>
      <c r="B57" s="15"/>
      <c r="C57" s="9" t="s">
        <v>41</v>
      </c>
      <c r="D57" s="34" t="n">
        <v>214.53</v>
      </c>
      <c r="E57" s="15" t="s">
        <v>225</v>
      </c>
    </row>
    <row r="58" customFormat="false" ht="13.8" hidden="false" customHeight="false" outlineLevel="0" collapsed="false">
      <c r="A58" s="15"/>
      <c r="B58" s="15"/>
      <c r="C58" s="9" t="s">
        <v>41</v>
      </c>
      <c r="D58" s="34" t="n">
        <v>5.73</v>
      </c>
      <c r="E58" s="15" t="s">
        <v>226</v>
      </c>
    </row>
    <row r="59" customFormat="false" ht="13.8" hidden="false" customHeight="false" outlineLevel="0" collapsed="false">
      <c r="A59" s="15"/>
      <c r="B59" s="15"/>
      <c r="C59" s="9" t="s">
        <v>41</v>
      </c>
      <c r="D59" s="34" t="n">
        <v>290.12</v>
      </c>
      <c r="E59" s="15" t="s">
        <v>227</v>
      </c>
    </row>
    <row r="60" customFormat="false" ht="13.8" hidden="false" customHeight="false" outlineLevel="0" collapsed="false">
      <c r="A60" s="15"/>
      <c r="B60" s="15"/>
      <c r="C60" s="9" t="s">
        <v>41</v>
      </c>
      <c r="D60" s="34" t="n">
        <v>80.92</v>
      </c>
      <c r="E60" s="15" t="s">
        <v>228</v>
      </c>
    </row>
    <row r="61" s="26" customFormat="true" ht="13.8" hidden="false" customHeight="false" outlineLevel="0" collapsed="false">
      <c r="A61" s="15"/>
      <c r="B61" s="15"/>
      <c r="C61" s="9"/>
      <c r="D61" s="34" t="n">
        <v>7385.14</v>
      </c>
      <c r="E61" s="15" t="s">
        <v>229</v>
      </c>
      <c r="J61" s="43"/>
    </row>
    <row r="62" customFormat="false" ht="13.8" hidden="false" customHeight="false" outlineLevel="0" collapsed="false">
      <c r="A62" s="4" t="s">
        <v>119</v>
      </c>
      <c r="B62" s="15"/>
      <c r="C62" s="9"/>
      <c r="D62" s="44" t="n">
        <f aca="false">SUM(D39:D61)</f>
        <v>65390.43</v>
      </c>
      <c r="E62" s="15"/>
    </row>
    <row r="63" customFormat="false" ht="13.8" hidden="false" customHeight="false" outlineLevel="0" collapsed="false">
      <c r="A63" s="45" t="s">
        <v>230</v>
      </c>
      <c r="B63" s="15"/>
      <c r="C63" s="9" t="s">
        <v>182</v>
      </c>
      <c r="D63" s="34" t="n">
        <v>4032.01</v>
      </c>
      <c r="E63" s="15" t="s">
        <v>231</v>
      </c>
    </row>
    <row r="64" customFormat="false" ht="13.8" hidden="false" customHeight="false" outlineLevel="0" collapsed="false">
      <c r="A64" s="4" t="s">
        <v>232</v>
      </c>
      <c r="B64" s="15"/>
      <c r="C64" s="9"/>
      <c r="D64" s="44" t="n">
        <f aca="false">SUM(D63)</f>
        <v>4032.01</v>
      </c>
      <c r="E64" s="15"/>
    </row>
    <row r="65" customFormat="false" ht="13.8" hidden="false" customHeight="false" outlineLevel="0" collapsed="false">
      <c r="A65" s="15" t="s">
        <v>120</v>
      </c>
      <c r="B65" s="15"/>
      <c r="C65" s="9" t="s">
        <v>182</v>
      </c>
      <c r="D65" s="34" t="n">
        <v>534.4</v>
      </c>
      <c r="E65" s="15" t="s">
        <v>181</v>
      </c>
    </row>
    <row r="66" customFormat="false" ht="13.8" hidden="false" customHeight="false" outlineLevel="0" collapsed="false">
      <c r="A66" s="15"/>
      <c r="B66" s="15"/>
      <c r="C66" s="9" t="s">
        <v>182</v>
      </c>
      <c r="D66" s="34" t="n">
        <v>518.38</v>
      </c>
      <c r="E66" s="15" t="s">
        <v>181</v>
      </c>
    </row>
    <row r="67" customFormat="false" ht="13.8" hidden="false" customHeight="false" outlineLevel="0" collapsed="false">
      <c r="A67" s="15"/>
      <c r="B67" s="15"/>
      <c r="C67" s="9" t="s">
        <v>182</v>
      </c>
      <c r="D67" s="34" t="n">
        <v>467.26</v>
      </c>
      <c r="E67" s="15" t="s">
        <v>181</v>
      </c>
    </row>
    <row r="68" customFormat="false" ht="13.8" hidden="false" customHeight="false" outlineLevel="0" collapsed="false">
      <c r="A68" s="15"/>
      <c r="B68" s="15"/>
      <c r="C68" s="9" t="s">
        <v>218</v>
      </c>
      <c r="D68" s="34" t="n">
        <v>605.42</v>
      </c>
      <c r="E68" s="15" t="s">
        <v>181</v>
      </c>
    </row>
    <row r="69" customFormat="false" ht="13.8" hidden="false" customHeight="false" outlineLevel="0" collapsed="false">
      <c r="A69" s="15"/>
      <c r="B69" s="15"/>
      <c r="C69" s="9" t="s">
        <v>218</v>
      </c>
      <c r="D69" s="34" t="n">
        <v>270.2</v>
      </c>
      <c r="E69" s="15" t="s">
        <v>181</v>
      </c>
    </row>
    <row r="70" customFormat="false" ht="13.8" hidden="false" customHeight="false" outlineLevel="0" collapsed="false">
      <c r="A70" s="15"/>
      <c r="B70" s="15"/>
      <c r="C70" s="9" t="s">
        <v>218</v>
      </c>
      <c r="D70" s="34" t="n">
        <v>511.51</v>
      </c>
      <c r="E70" s="15" t="s">
        <v>181</v>
      </c>
    </row>
    <row r="71" customFormat="false" ht="13.8" hidden="false" customHeight="false" outlineLevel="0" collapsed="false">
      <c r="A71" s="15"/>
      <c r="B71" s="15"/>
      <c r="C71" s="9" t="s">
        <v>218</v>
      </c>
      <c r="D71" s="34" t="n">
        <v>260.28</v>
      </c>
      <c r="E71" s="15" t="s">
        <v>181</v>
      </c>
    </row>
    <row r="72" customFormat="false" ht="13.8" hidden="false" customHeight="false" outlineLevel="0" collapsed="false">
      <c r="A72" s="15"/>
      <c r="B72" s="15"/>
      <c r="C72" s="9" t="s">
        <v>165</v>
      </c>
      <c r="D72" s="34" t="n">
        <v>312.54</v>
      </c>
      <c r="E72" s="15" t="s">
        <v>181</v>
      </c>
    </row>
    <row r="73" customFormat="false" ht="13.8" hidden="false" customHeight="false" outlineLevel="0" collapsed="false">
      <c r="A73" s="15"/>
      <c r="B73" s="15"/>
      <c r="C73" s="9" t="s">
        <v>19</v>
      </c>
      <c r="D73" s="34" t="n">
        <v>641.05</v>
      </c>
      <c r="E73" s="15" t="s">
        <v>181</v>
      </c>
    </row>
    <row r="74" s="26" customFormat="true" ht="13.8" hidden="false" customHeight="false" outlineLevel="0" collapsed="false">
      <c r="A74" s="15"/>
      <c r="B74" s="15"/>
      <c r="C74" s="9" t="s">
        <v>19</v>
      </c>
      <c r="D74" s="34" t="n">
        <v>308.53</v>
      </c>
      <c r="E74" s="15" t="s">
        <v>181</v>
      </c>
      <c r="J74" s="43"/>
    </row>
    <row r="75" customFormat="false" ht="13.8" hidden="false" customHeight="false" outlineLevel="0" collapsed="false">
      <c r="A75" s="15"/>
      <c r="B75" s="15"/>
      <c r="C75" s="9" t="s">
        <v>19</v>
      </c>
      <c r="D75" s="34" t="n">
        <v>566.11</v>
      </c>
      <c r="E75" s="15" t="s">
        <v>181</v>
      </c>
    </row>
    <row r="76" customFormat="false" ht="13.8" hidden="false" customHeight="false" outlineLevel="0" collapsed="false">
      <c r="A76" s="15"/>
      <c r="B76" s="15"/>
      <c r="C76" s="9" t="s">
        <v>19</v>
      </c>
      <c r="D76" s="34" t="n">
        <v>584.57</v>
      </c>
      <c r="E76" s="15" t="s">
        <v>181</v>
      </c>
    </row>
    <row r="77" customFormat="false" ht="13.8" hidden="false" customHeight="false" outlineLevel="0" collapsed="false">
      <c r="A77" s="15"/>
      <c r="B77" s="15"/>
      <c r="C77" s="9" t="s">
        <v>72</v>
      </c>
      <c r="D77" s="34" t="n">
        <v>304.52</v>
      </c>
      <c r="E77" s="15" t="s">
        <v>181</v>
      </c>
    </row>
    <row r="78" customFormat="false" ht="13.8" hidden="false" customHeight="false" outlineLevel="0" collapsed="false">
      <c r="A78" s="15"/>
      <c r="B78" s="15"/>
      <c r="C78" s="9" t="s">
        <v>72</v>
      </c>
      <c r="D78" s="34" t="n">
        <v>131.2</v>
      </c>
      <c r="E78" s="15" t="s">
        <v>181</v>
      </c>
    </row>
    <row r="79" customFormat="false" ht="13.8" hidden="false" customHeight="false" outlineLevel="0" collapsed="false">
      <c r="A79" s="15"/>
      <c r="B79" s="15"/>
      <c r="C79" s="9" t="s">
        <v>72</v>
      </c>
      <c r="D79" s="34" t="n">
        <v>584.06</v>
      </c>
      <c r="E79" s="15" t="s">
        <v>181</v>
      </c>
    </row>
    <row r="80" customFormat="false" ht="13.8" hidden="false" customHeight="false" outlineLevel="0" collapsed="false">
      <c r="A80" s="15"/>
      <c r="B80" s="15"/>
      <c r="C80" s="9" t="s">
        <v>233</v>
      </c>
      <c r="D80" s="34" t="n">
        <v>623.64</v>
      </c>
      <c r="E80" s="15" t="s">
        <v>181</v>
      </c>
    </row>
    <row r="81" customFormat="false" ht="13.8" hidden="false" customHeight="false" outlineLevel="0" collapsed="false">
      <c r="A81" s="15"/>
      <c r="B81" s="15"/>
      <c r="C81" s="9" t="s">
        <v>184</v>
      </c>
      <c r="D81" s="34" t="n">
        <v>468.59</v>
      </c>
      <c r="E81" s="15" t="s">
        <v>181</v>
      </c>
    </row>
    <row r="82" customFormat="false" ht="13.8" hidden="false" customHeight="false" outlineLevel="0" collapsed="false">
      <c r="A82" s="15"/>
      <c r="B82" s="15"/>
      <c r="C82" s="9" t="s">
        <v>41</v>
      </c>
      <c r="D82" s="34" t="n">
        <v>140</v>
      </c>
      <c r="E82" s="15" t="s">
        <v>123</v>
      </c>
    </row>
    <row r="83" customFormat="false" ht="13.8" hidden="false" customHeight="false" outlineLevel="0" collapsed="false">
      <c r="A83" s="4" t="s">
        <v>124</v>
      </c>
      <c r="B83" s="4"/>
      <c r="C83" s="12"/>
      <c r="D83" s="35" t="n">
        <f aca="false">SUM(D65:D82)</f>
        <v>7832.26</v>
      </c>
      <c r="E83" s="4"/>
      <c r="J83" s="3"/>
    </row>
    <row r="84" customFormat="false" ht="13.8" hidden="false" customHeight="false" outlineLevel="0" collapsed="false">
      <c r="A84" s="15" t="s">
        <v>125</v>
      </c>
      <c r="B84" s="15"/>
      <c r="C84" s="9"/>
      <c r="D84" s="34" t="n">
        <v>247.51</v>
      </c>
      <c r="E84" s="15" t="s">
        <v>234</v>
      </c>
    </row>
    <row r="85" customFormat="false" ht="13.8" hidden="false" customHeight="false" outlineLevel="0" collapsed="false">
      <c r="A85" s="4" t="s">
        <v>127</v>
      </c>
      <c r="B85" s="4"/>
      <c r="C85" s="12"/>
      <c r="D85" s="35" t="n">
        <f aca="false">SUM(D84)</f>
        <v>247.51</v>
      </c>
      <c r="E85" s="4"/>
    </row>
    <row r="86" customFormat="false" ht="13.8" hidden="false" customHeight="false" outlineLevel="0" collapsed="false">
      <c r="A86" s="11" t="n">
        <v>20.25</v>
      </c>
      <c r="B86" s="15"/>
      <c r="C86" s="9" t="s">
        <v>182</v>
      </c>
      <c r="D86" s="34" t="n">
        <v>13951.17</v>
      </c>
      <c r="E86" s="15" t="s">
        <v>235</v>
      </c>
    </row>
    <row r="87" customFormat="false" ht="13.8" hidden="false" customHeight="false" outlineLevel="0" collapsed="false">
      <c r="A87" s="11"/>
      <c r="B87" s="15"/>
      <c r="C87" s="9" t="s">
        <v>218</v>
      </c>
      <c r="D87" s="34" t="n">
        <v>3585.32</v>
      </c>
      <c r="E87" s="15" t="s">
        <v>236</v>
      </c>
    </row>
    <row r="88" customFormat="false" ht="13.8" hidden="false" customHeight="false" outlineLevel="0" collapsed="false">
      <c r="A88" s="11"/>
      <c r="B88" s="15"/>
      <c r="C88" s="9" t="s">
        <v>170</v>
      </c>
      <c r="D88" s="34" t="n">
        <v>3453.37</v>
      </c>
      <c r="E88" s="15" t="s">
        <v>237</v>
      </c>
    </row>
    <row r="89" customFormat="false" ht="13.8" hidden="false" customHeight="false" outlineLevel="0" collapsed="false">
      <c r="A89" s="11"/>
      <c r="B89" s="15"/>
      <c r="C89" s="9" t="s">
        <v>170</v>
      </c>
      <c r="D89" s="34" t="n">
        <v>3001.41</v>
      </c>
      <c r="E89" s="15" t="s">
        <v>238</v>
      </c>
    </row>
    <row r="90" customFormat="false" ht="13.8" hidden="false" customHeight="false" outlineLevel="0" collapsed="false">
      <c r="A90" s="11"/>
      <c r="B90" s="15"/>
      <c r="C90" s="9" t="s">
        <v>184</v>
      </c>
      <c r="D90" s="34" t="n">
        <v>20002.57</v>
      </c>
      <c r="E90" s="15" t="s">
        <v>239</v>
      </c>
    </row>
    <row r="91" customFormat="false" ht="13.8" hidden="false" customHeight="false" outlineLevel="0" collapsed="false">
      <c r="A91" s="11"/>
      <c r="B91" s="15"/>
      <c r="C91" s="9" t="s">
        <v>184</v>
      </c>
      <c r="D91" s="34" t="n">
        <v>2134.94</v>
      </c>
      <c r="E91" s="15" t="s">
        <v>240</v>
      </c>
    </row>
    <row r="92" customFormat="false" ht="13.8" hidden="false" customHeight="false" outlineLevel="0" collapsed="false">
      <c r="A92" s="11"/>
      <c r="B92" s="15"/>
      <c r="C92" s="9" t="s">
        <v>41</v>
      </c>
      <c r="D92" s="34" t="n">
        <v>4216.25</v>
      </c>
      <c r="E92" s="15" t="s">
        <v>241</v>
      </c>
    </row>
    <row r="93" s="26" customFormat="true" ht="13.8" hidden="false" customHeight="false" outlineLevel="0" collapsed="false">
      <c r="A93" s="11"/>
      <c r="B93" s="15"/>
      <c r="C93" s="9" t="s">
        <v>22</v>
      </c>
      <c r="D93" s="34" t="n">
        <v>7972.93</v>
      </c>
      <c r="E93" s="15" t="s">
        <v>242</v>
      </c>
      <c r="J93" s="43"/>
    </row>
    <row r="94" customFormat="false" ht="13.8" hidden="false" customHeight="false" outlineLevel="0" collapsed="false">
      <c r="A94" s="4" t="s">
        <v>131</v>
      </c>
      <c r="B94" s="4"/>
      <c r="C94" s="12"/>
      <c r="D94" s="35" t="n">
        <f aca="false">SUM(D86:D93)</f>
        <v>58317.96</v>
      </c>
      <c r="E94" s="4"/>
    </row>
    <row r="95" s="26" customFormat="true" ht="13.8" hidden="false" customHeight="false" outlineLevel="0" collapsed="false">
      <c r="A95" s="15" t="s">
        <v>243</v>
      </c>
      <c r="B95" s="15"/>
      <c r="C95" s="9" t="s">
        <v>182</v>
      </c>
      <c r="D95" s="34" t="n">
        <v>1330.75</v>
      </c>
      <c r="E95" s="15" t="s">
        <v>244</v>
      </c>
      <c r="J95" s="43"/>
    </row>
    <row r="96" customFormat="false" ht="13.8" hidden="false" customHeight="false" outlineLevel="0" collapsed="false">
      <c r="A96" s="4" t="s">
        <v>245</v>
      </c>
      <c r="B96" s="4"/>
      <c r="C96" s="12"/>
      <c r="D96" s="35" t="n">
        <f aca="false">SUM(D95)</f>
        <v>1330.75</v>
      </c>
      <c r="E96" s="4"/>
    </row>
    <row r="97" customFormat="false" ht="13.8" hidden="false" customHeight="false" outlineLevel="0" collapsed="false">
      <c r="A97" s="15" t="s">
        <v>132</v>
      </c>
      <c r="B97" s="15"/>
      <c r="C97" s="9" t="s">
        <v>246</v>
      </c>
      <c r="D97" s="34" t="n">
        <v>273.71</v>
      </c>
      <c r="E97" s="15" t="s">
        <v>247</v>
      </c>
    </row>
    <row r="98" customFormat="false" ht="13.8" hidden="false" customHeight="false" outlineLevel="0" collapsed="false">
      <c r="A98" s="4" t="s">
        <v>134</v>
      </c>
      <c r="B98" s="4"/>
      <c r="C98" s="12"/>
      <c r="D98" s="35" t="n">
        <f aca="false">SUM(D97)</f>
        <v>273.71</v>
      </c>
      <c r="E98" s="4"/>
    </row>
    <row r="99" customFormat="false" ht="13.8" hidden="false" customHeight="false" outlineLevel="0" collapsed="false">
      <c r="A99" s="15" t="s">
        <v>135</v>
      </c>
      <c r="B99" s="15"/>
      <c r="C99" s="9" t="s">
        <v>182</v>
      </c>
      <c r="D99" s="34" t="n">
        <v>296.31</v>
      </c>
      <c r="E99" s="15" t="s">
        <v>248</v>
      </c>
    </row>
    <row r="100" customFormat="false" ht="13.8" hidden="false" customHeight="false" outlineLevel="0" collapsed="false">
      <c r="A100" s="15"/>
      <c r="B100" s="15"/>
      <c r="C100" s="9" t="s">
        <v>170</v>
      </c>
      <c r="D100" s="34" t="n">
        <v>417.99</v>
      </c>
      <c r="E100" s="15" t="s">
        <v>249</v>
      </c>
    </row>
    <row r="101" customFormat="false" ht="13.8" hidden="false" customHeight="false" outlineLevel="0" collapsed="false">
      <c r="A101" s="15"/>
      <c r="B101" s="15"/>
      <c r="C101" s="9"/>
      <c r="D101" s="34" t="n">
        <v>620</v>
      </c>
      <c r="E101" s="15" t="s">
        <v>250</v>
      </c>
    </row>
    <row r="102" s="26" customFormat="true" ht="13.8" hidden="false" customHeight="false" outlineLevel="0" collapsed="false">
      <c r="A102" s="11"/>
      <c r="B102" s="15"/>
      <c r="C102" s="9" t="s">
        <v>184</v>
      </c>
      <c r="D102" s="34" t="n">
        <v>57</v>
      </c>
      <c r="E102" s="15" t="s">
        <v>251</v>
      </c>
      <c r="J102" s="43"/>
    </row>
    <row r="103" customFormat="false" ht="13.8" hidden="false" customHeight="false" outlineLevel="0" collapsed="false">
      <c r="A103" s="4" t="s">
        <v>141</v>
      </c>
      <c r="B103" s="4"/>
      <c r="C103" s="12"/>
      <c r="D103" s="35" t="n">
        <f aca="false">SUM(D99:D102)</f>
        <v>1391.3</v>
      </c>
      <c r="E103" s="4"/>
    </row>
    <row r="104" customFormat="false" ht="13.8" hidden="false" customHeight="false" outlineLevel="0" collapsed="false">
      <c r="A104" s="11" t="n">
        <v>59.17</v>
      </c>
      <c r="B104" s="15"/>
      <c r="C104" s="9" t="s">
        <v>252</v>
      </c>
      <c r="D104" s="10" t="n">
        <v>6046.57</v>
      </c>
      <c r="E104" s="15" t="s">
        <v>253</v>
      </c>
    </row>
    <row r="105" customFormat="false" ht="13.8" hidden="false" customHeight="false" outlineLevel="0" collapsed="false">
      <c r="A105" s="11"/>
      <c r="B105" s="15"/>
      <c r="C105" s="9" t="s">
        <v>252</v>
      </c>
      <c r="D105" s="10" t="n">
        <v>3010.35</v>
      </c>
      <c r="E105" s="15" t="s">
        <v>253</v>
      </c>
    </row>
    <row r="106" customFormat="false" ht="13.8" hidden="false" customHeight="false" outlineLevel="0" collapsed="false">
      <c r="A106" s="11"/>
      <c r="B106" s="15"/>
      <c r="C106" s="9" t="s">
        <v>252</v>
      </c>
      <c r="D106" s="10" t="n">
        <v>3665.27</v>
      </c>
      <c r="E106" s="15" t="s">
        <v>253</v>
      </c>
    </row>
    <row r="107" customFormat="false" ht="13.8" hidden="false" customHeight="false" outlineLevel="0" collapsed="false">
      <c r="A107" s="11"/>
      <c r="B107" s="15"/>
      <c r="C107" s="9" t="s">
        <v>252</v>
      </c>
      <c r="D107" s="10" t="n">
        <v>2889.71</v>
      </c>
      <c r="E107" s="15" t="s">
        <v>253</v>
      </c>
    </row>
    <row r="108" customFormat="false" ht="13.8" hidden="false" customHeight="false" outlineLevel="0" collapsed="false">
      <c r="A108" s="11"/>
      <c r="B108" s="15"/>
      <c r="C108" s="9" t="s">
        <v>252</v>
      </c>
      <c r="D108" s="10" t="n">
        <v>2781.92</v>
      </c>
      <c r="E108" s="15" t="s">
        <v>253</v>
      </c>
    </row>
    <row r="109" customFormat="false" ht="13.8" hidden="false" customHeight="false" outlineLevel="0" collapsed="false">
      <c r="A109" s="11"/>
      <c r="B109" s="15"/>
      <c r="C109" s="9" t="s">
        <v>252</v>
      </c>
      <c r="D109" s="10" t="n">
        <v>5575.93</v>
      </c>
      <c r="E109" s="15" t="s">
        <v>253</v>
      </c>
    </row>
    <row r="110" customFormat="false" ht="13.8" hidden="false" customHeight="false" outlineLevel="0" collapsed="false">
      <c r="A110" s="11"/>
      <c r="B110" s="15"/>
      <c r="C110" s="9" t="s">
        <v>252</v>
      </c>
      <c r="D110" s="10" t="n">
        <v>15618.76</v>
      </c>
      <c r="E110" s="15" t="s">
        <v>253</v>
      </c>
    </row>
    <row r="111" customFormat="false" ht="13.8" hidden="false" customHeight="false" outlineLevel="0" collapsed="false">
      <c r="A111" s="11"/>
      <c r="B111" s="15"/>
      <c r="C111" s="9" t="s">
        <v>252</v>
      </c>
      <c r="D111" s="10" t="n">
        <v>2732.15</v>
      </c>
      <c r="E111" s="15" t="s">
        <v>253</v>
      </c>
    </row>
    <row r="112" customFormat="false" ht="13.8" hidden="false" customHeight="false" outlineLevel="0" collapsed="false">
      <c r="A112" s="11"/>
      <c r="B112" s="15"/>
      <c r="C112" s="9" t="s">
        <v>252</v>
      </c>
      <c r="D112" s="10" t="n">
        <v>2863.04</v>
      </c>
      <c r="E112" s="15" t="s">
        <v>253</v>
      </c>
    </row>
    <row r="113" customFormat="false" ht="13.8" hidden="false" customHeight="false" outlineLevel="0" collapsed="false">
      <c r="A113" s="11"/>
      <c r="B113" s="15"/>
      <c r="C113" s="9" t="s">
        <v>252</v>
      </c>
      <c r="D113" s="10" t="n">
        <v>6409.86</v>
      </c>
      <c r="E113" s="15" t="s">
        <v>253</v>
      </c>
    </row>
    <row r="114" customFormat="false" ht="13.8" hidden="false" customHeight="false" outlineLevel="0" collapsed="false">
      <c r="A114" s="11"/>
      <c r="B114" s="15"/>
      <c r="C114" s="9" t="s">
        <v>252</v>
      </c>
      <c r="D114" s="10" t="n">
        <v>3748.87</v>
      </c>
      <c r="E114" s="15" t="s">
        <v>253</v>
      </c>
      <c r="I114" s="1"/>
    </row>
    <row r="115" customFormat="false" ht="13.8" hidden="false" customHeight="false" outlineLevel="0" collapsed="false">
      <c r="A115" s="11"/>
      <c r="B115" s="15"/>
      <c r="C115" s="9" t="s">
        <v>252</v>
      </c>
      <c r="D115" s="10" t="n">
        <v>4269.92</v>
      </c>
      <c r="E115" s="15" t="s">
        <v>253</v>
      </c>
    </row>
    <row r="116" customFormat="false" ht="13.8" hidden="false" customHeight="false" outlineLevel="0" collapsed="false">
      <c r="A116" s="11"/>
      <c r="B116" s="15"/>
      <c r="C116" s="9" t="s">
        <v>252</v>
      </c>
      <c r="D116" s="10" t="n">
        <v>1697.02</v>
      </c>
      <c r="E116" s="15" t="s">
        <v>253</v>
      </c>
    </row>
    <row r="117" customFormat="false" ht="13.8" hidden="false" customHeight="false" outlineLevel="0" collapsed="false">
      <c r="A117" s="11"/>
      <c r="B117" s="15"/>
      <c r="C117" s="9" t="s">
        <v>252</v>
      </c>
      <c r="D117" s="10" t="n">
        <v>4369.45</v>
      </c>
      <c r="E117" s="15" t="s">
        <v>253</v>
      </c>
    </row>
    <row r="118" customFormat="false" ht="13.8" hidden="false" customHeight="false" outlineLevel="0" collapsed="false">
      <c r="A118" s="11"/>
      <c r="B118" s="15"/>
      <c r="C118" s="9" t="s">
        <v>252</v>
      </c>
      <c r="D118" s="10" t="n">
        <v>15500</v>
      </c>
      <c r="E118" s="15" t="s">
        <v>253</v>
      </c>
    </row>
    <row r="119" customFormat="false" ht="13.8" hidden="false" customHeight="false" outlineLevel="0" collapsed="false">
      <c r="A119" s="11"/>
      <c r="B119" s="15"/>
      <c r="C119" s="9" t="s">
        <v>252</v>
      </c>
      <c r="D119" s="10" t="n">
        <v>3100</v>
      </c>
      <c r="E119" s="15" t="s">
        <v>253</v>
      </c>
    </row>
    <row r="120" customFormat="false" ht="13.8" hidden="false" customHeight="false" outlineLevel="0" collapsed="false">
      <c r="A120" s="11"/>
      <c r="B120" s="15"/>
      <c r="C120" s="9" t="s">
        <v>252</v>
      </c>
      <c r="D120" s="10" t="n">
        <v>15500</v>
      </c>
      <c r="E120" s="15" t="s">
        <v>253</v>
      </c>
    </row>
    <row r="121" customFormat="false" ht="13.8" hidden="false" customHeight="false" outlineLevel="0" collapsed="false">
      <c r="A121" s="11"/>
      <c r="B121" s="15"/>
      <c r="C121" s="9" t="s">
        <v>252</v>
      </c>
      <c r="D121" s="10" t="n">
        <v>3100</v>
      </c>
      <c r="E121" s="15" t="s">
        <v>253</v>
      </c>
    </row>
    <row r="122" customFormat="false" ht="13.8" hidden="false" customHeight="false" outlineLevel="0" collapsed="false">
      <c r="A122" s="11"/>
      <c r="B122" s="15"/>
      <c r="C122" s="9" t="s">
        <v>252</v>
      </c>
      <c r="D122" s="10" t="n">
        <v>15500</v>
      </c>
      <c r="E122" s="15" t="s">
        <v>253</v>
      </c>
    </row>
    <row r="123" customFormat="false" ht="13.8" hidden="false" customHeight="false" outlineLevel="0" collapsed="false">
      <c r="A123" s="11"/>
      <c r="B123" s="15"/>
      <c r="C123" s="9" t="s">
        <v>252</v>
      </c>
      <c r="D123" s="10" t="n">
        <v>31000</v>
      </c>
      <c r="E123" s="15" t="s">
        <v>253</v>
      </c>
    </row>
    <row r="124" customFormat="false" ht="13.8" hidden="false" customHeight="false" outlineLevel="0" collapsed="false">
      <c r="A124" s="11"/>
      <c r="B124" s="15"/>
      <c r="C124" s="9" t="s">
        <v>252</v>
      </c>
      <c r="D124" s="10" t="n">
        <v>3100</v>
      </c>
      <c r="E124" s="15" t="s">
        <v>253</v>
      </c>
    </row>
    <row r="125" customFormat="false" ht="13.8" hidden="false" customHeight="false" outlineLevel="0" collapsed="false">
      <c r="A125" s="11"/>
      <c r="B125" s="15"/>
      <c r="C125" s="9" t="s">
        <v>252</v>
      </c>
      <c r="D125" s="10" t="n">
        <v>3100</v>
      </c>
      <c r="E125" s="15" t="s">
        <v>253</v>
      </c>
    </row>
    <row r="126" customFormat="false" ht="13.8" hidden="false" customHeight="false" outlineLevel="0" collapsed="false">
      <c r="A126" s="11"/>
      <c r="B126" s="15"/>
      <c r="C126" s="9" t="s">
        <v>252</v>
      </c>
      <c r="D126" s="10" t="n">
        <v>31000</v>
      </c>
      <c r="E126" s="15" t="s">
        <v>253</v>
      </c>
    </row>
    <row r="127" customFormat="false" ht="13.8" hidden="false" customHeight="false" outlineLevel="0" collapsed="false">
      <c r="A127" s="11"/>
      <c r="B127" s="15"/>
      <c r="C127" s="9" t="s">
        <v>182</v>
      </c>
      <c r="D127" s="10" t="n">
        <v>202174.38</v>
      </c>
      <c r="E127" s="15" t="s">
        <v>253</v>
      </c>
    </row>
    <row r="128" customFormat="false" ht="13.8" hidden="false" customHeight="false" outlineLevel="0" collapsed="false">
      <c r="A128" s="11"/>
      <c r="B128" s="15"/>
      <c r="C128" s="9" t="s">
        <v>218</v>
      </c>
      <c r="D128" s="10" t="n">
        <v>327.02</v>
      </c>
      <c r="E128" s="15" t="s">
        <v>254</v>
      </c>
    </row>
    <row r="129" customFormat="false" ht="13.8" hidden="false" customHeight="false" outlineLevel="0" collapsed="false">
      <c r="A129" s="11"/>
      <c r="B129" s="15"/>
      <c r="C129" s="9" t="s">
        <v>96</v>
      </c>
      <c r="D129" s="10" t="n">
        <v>634.04</v>
      </c>
      <c r="E129" s="15" t="s">
        <v>254</v>
      </c>
    </row>
    <row r="130" customFormat="false" ht="13.8" hidden="false" customHeight="false" outlineLevel="0" collapsed="false">
      <c r="A130" s="11"/>
      <c r="B130" s="15"/>
      <c r="C130" s="9" t="s">
        <v>96</v>
      </c>
      <c r="D130" s="10" t="n">
        <v>2034.08</v>
      </c>
      <c r="E130" s="15" t="s">
        <v>254</v>
      </c>
    </row>
    <row r="131" customFormat="false" ht="13.8" hidden="false" customHeight="false" outlineLevel="0" collapsed="false">
      <c r="A131" s="11"/>
      <c r="B131" s="15"/>
      <c r="C131" s="9" t="s">
        <v>72</v>
      </c>
      <c r="D131" s="10" t="n">
        <v>6047.42</v>
      </c>
      <c r="E131" s="15" t="s">
        <v>20</v>
      </c>
    </row>
    <row r="132" customFormat="false" ht="13.8" hidden="false" customHeight="false" outlineLevel="0" collapsed="false">
      <c r="A132" s="11"/>
      <c r="B132" s="15"/>
      <c r="C132" s="9" t="s">
        <v>184</v>
      </c>
      <c r="D132" s="10" t="n">
        <v>349642.76</v>
      </c>
      <c r="E132" s="15" t="s">
        <v>253</v>
      </c>
      <c r="K132" s="31"/>
    </row>
    <row r="133" customFormat="false" ht="13.8" hidden="false" customHeight="false" outlineLevel="0" collapsed="false">
      <c r="A133" s="27" t="s">
        <v>151</v>
      </c>
      <c r="B133" s="4"/>
      <c r="C133" s="12"/>
      <c r="D133" s="35" t="n">
        <f aca="false">SUM(D104:D132)</f>
        <v>747438.52</v>
      </c>
      <c r="E133" s="4"/>
    </row>
    <row r="134" customFormat="false" ht="13.8" hidden="false" customHeight="false" outlineLevel="0" collapsed="false">
      <c r="A134" s="28" t="s">
        <v>152</v>
      </c>
      <c r="B134" s="15"/>
      <c r="C134" s="9" t="s">
        <v>167</v>
      </c>
      <c r="D134" s="46" t="n">
        <v>8343</v>
      </c>
      <c r="E134" s="15" t="s">
        <v>255</v>
      </c>
    </row>
    <row r="135" customFormat="false" ht="13.8" hidden="false" customHeight="false" outlineLevel="0" collapsed="false">
      <c r="A135" s="29" t="s">
        <v>154</v>
      </c>
      <c r="B135" s="15"/>
      <c r="C135" s="9"/>
      <c r="D135" s="35" t="n">
        <f aca="false">SUM(D134)</f>
        <v>8343</v>
      </c>
      <c r="E135" s="15"/>
    </row>
    <row r="136" customFormat="false" ht="13.8" hidden="false" customHeight="false" outlineLevel="0" collapsed="false">
      <c r="A136" s="47" t="n">
        <v>65.01</v>
      </c>
      <c r="B136" s="15"/>
      <c r="C136" s="9"/>
      <c r="D136" s="34" t="n">
        <v>2945630.33</v>
      </c>
      <c r="E136" s="15" t="s">
        <v>256</v>
      </c>
    </row>
    <row r="137" customFormat="false" ht="13.8" hidden="false" customHeight="false" outlineLevel="0" collapsed="false">
      <c r="A137" s="48" t="s">
        <v>257</v>
      </c>
      <c r="B137" s="15"/>
      <c r="C137" s="9"/>
      <c r="D137" s="35" t="n">
        <f aca="false">SUM(D136)</f>
        <v>2945630.33</v>
      </c>
      <c r="E137" s="15"/>
    </row>
    <row r="138" customFormat="false" ht="13.8" hidden="false" customHeight="false" outlineLevel="0" collapsed="false">
      <c r="A138" s="47" t="s">
        <v>157</v>
      </c>
      <c r="B138" s="15"/>
      <c r="C138" s="9" t="s">
        <v>19</v>
      </c>
      <c r="D138" s="34" t="n">
        <v>6138.11</v>
      </c>
      <c r="E138" s="15" t="s">
        <v>258</v>
      </c>
    </row>
    <row r="139" customFormat="false" ht="13.8" hidden="false" customHeight="false" outlineLevel="0" collapsed="false">
      <c r="A139" s="47"/>
      <c r="B139" s="15"/>
      <c r="C139" s="9" t="s">
        <v>19</v>
      </c>
      <c r="D139" s="34" t="n">
        <v>139949.02</v>
      </c>
      <c r="E139" s="15" t="s">
        <v>259</v>
      </c>
    </row>
    <row r="140" customFormat="false" ht="13.8" hidden="false" customHeight="false" outlineLevel="0" collapsed="false">
      <c r="A140" s="47"/>
      <c r="B140" s="15"/>
      <c r="C140" s="9" t="s">
        <v>19</v>
      </c>
      <c r="D140" s="34" t="n">
        <v>1178.11</v>
      </c>
      <c r="E140" s="15" t="s">
        <v>258</v>
      </c>
    </row>
    <row r="141" customFormat="false" ht="13.8" hidden="false" customHeight="false" outlineLevel="0" collapsed="false">
      <c r="A141" s="47"/>
      <c r="B141" s="15"/>
      <c r="C141" s="9" t="s">
        <v>19</v>
      </c>
      <c r="D141" s="34" t="n">
        <v>26860.86</v>
      </c>
      <c r="E141" s="15" t="s">
        <v>259</v>
      </c>
    </row>
    <row r="142" customFormat="false" ht="13.8" hidden="false" customHeight="false" outlineLevel="0" collapsed="false">
      <c r="A142" s="47"/>
      <c r="B142" s="15"/>
      <c r="C142" s="9" t="s">
        <v>72</v>
      </c>
      <c r="D142" s="34" t="n">
        <v>4415</v>
      </c>
      <c r="E142" s="15" t="s">
        <v>260</v>
      </c>
    </row>
    <row r="143" customFormat="false" ht="13.8" hidden="false" customHeight="false" outlineLevel="0" collapsed="false">
      <c r="A143" s="47"/>
      <c r="B143" s="15"/>
      <c r="C143" s="9"/>
      <c r="D143" s="34" t="n">
        <v>14997422.98</v>
      </c>
      <c r="E143" s="15" t="s">
        <v>155</v>
      </c>
    </row>
    <row r="144" customFormat="false" ht="13.8" hidden="false" customHeight="false" outlineLevel="0" collapsed="false">
      <c r="A144" s="48" t="s">
        <v>261</v>
      </c>
      <c r="B144" s="48"/>
      <c r="C144" s="48"/>
      <c r="D144" s="49" t="n">
        <f aca="false">SUM(D138:D143)</f>
        <v>15175964.08</v>
      </c>
      <c r="E144" s="48"/>
    </row>
    <row r="145" customFormat="false" ht="13.8" hidden="false" customHeight="false" outlineLevel="0" collapsed="false">
      <c r="A145" s="50"/>
      <c r="B145" s="50"/>
      <c r="C145" s="50"/>
      <c r="D145" s="51"/>
      <c r="E145" s="50"/>
    </row>
    <row r="146" s="2" customFormat="true" ht="13.8" hidden="false" customHeight="false" outlineLevel="0" collapsed="false">
      <c r="A146" s="52" t="s">
        <v>190</v>
      </c>
      <c r="B146" s="52"/>
      <c r="C146" s="52"/>
      <c r="D146" s="53" t="n">
        <f aca="false">SUM(D12+D14+D18+D20+D23+D33+D38+D62+D64+D83+D85+D94+D96+D98+D103+D133+D135+D137+D144)</f>
        <v>19064609.13</v>
      </c>
      <c r="E146" s="52"/>
      <c r="J146" s="3"/>
    </row>
    <row r="147" customFormat="false" ht="13.8" hidden="false" customHeight="false" outlineLevel="0" collapsed="false">
      <c r="A147" s="50"/>
      <c r="B147" s="50"/>
      <c r="C147" s="50"/>
      <c r="D147" s="51"/>
      <c r="E147" s="50"/>
    </row>
    <row r="148" customFormat="false" ht="13.8" hidden="false" customHeight="false" outlineLevel="0" collapsed="false">
      <c r="A148" s="50"/>
      <c r="B148" s="50"/>
      <c r="C148" s="50"/>
      <c r="D148" s="51"/>
      <c r="E148" s="50"/>
    </row>
    <row r="149" customFormat="false" ht="13.8" hidden="false" customHeight="false" outlineLevel="0" collapsed="false">
      <c r="A149" s="50"/>
      <c r="B149" s="50"/>
      <c r="C149" s="50"/>
      <c r="D149" s="51"/>
      <c r="E149" s="50"/>
    </row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03" colorId="64" zoomScale="100" zoomScaleNormal="100" zoomScalePageLayoutView="100" workbookViewId="0">
      <selection pane="topLeft" activeCell="I119" activeCellId="0" sqref="I119"/>
    </sheetView>
  </sheetViews>
  <sheetFormatPr defaultRowHeight="15" zeroHeight="false" outlineLevelRow="0" outlineLevelCol="0"/>
  <cols>
    <col collapsed="false" customWidth="true" hidden="false" outlineLevel="0" max="1" min="1" style="0" width="35.42"/>
    <col collapsed="false" customWidth="true" hidden="false" outlineLevel="0" max="2" min="2" style="0" width="24.17"/>
    <col collapsed="false" customWidth="true" hidden="false" outlineLevel="0" max="3" min="3" style="0" width="17.52"/>
    <col collapsed="false" customWidth="true" hidden="false" outlineLevel="0" max="4" min="4" style="0" width="13.57"/>
    <col collapsed="false" customWidth="true" hidden="false" outlineLevel="0" max="5" min="5" style="0" width="84.14"/>
    <col collapsed="false" customWidth="true" hidden="false" outlineLevel="0" max="8" min="6" style="0" width="9.13"/>
    <col collapsed="false" customWidth="true" hidden="false" outlineLevel="0" max="9" min="9" style="0" width="11.71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 t="s">
        <v>262</v>
      </c>
      <c r="B8" s="2"/>
      <c r="C8" s="2"/>
      <c r="D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263</v>
      </c>
      <c r="B11" s="5"/>
      <c r="C11" s="9"/>
      <c r="D11" s="33"/>
      <c r="E11" s="15" t="s">
        <v>264</v>
      </c>
    </row>
    <row r="12" customFormat="false" ht="13.8" hidden="false" customHeight="false" outlineLevel="0" collapsed="false">
      <c r="A12" s="7"/>
      <c r="B12" s="5"/>
      <c r="C12" s="9"/>
      <c r="D12" s="33"/>
      <c r="E12" s="15" t="s">
        <v>265</v>
      </c>
    </row>
    <row r="13" customFormat="false" ht="13.8" hidden="false" customHeight="false" outlineLevel="0" collapsed="false">
      <c r="A13" s="21" t="s">
        <v>266</v>
      </c>
      <c r="B13" s="5"/>
      <c r="C13" s="5"/>
      <c r="D13" s="13"/>
      <c r="E13" s="4"/>
    </row>
    <row r="14" customFormat="false" ht="13.8" hidden="false" customHeight="false" outlineLevel="0" collapsed="false">
      <c r="A14" s="7" t="s">
        <v>56</v>
      </c>
      <c r="B14" s="8"/>
      <c r="C14" s="9"/>
      <c r="D14" s="10"/>
      <c r="E14" s="15" t="s">
        <v>267</v>
      </c>
    </row>
    <row r="15" customFormat="false" ht="13.8" hidden="false" customHeight="false" outlineLevel="0" collapsed="false">
      <c r="A15" s="7"/>
      <c r="B15" s="8"/>
      <c r="C15" s="9"/>
      <c r="D15" s="10"/>
      <c r="E15" s="15" t="s">
        <v>268</v>
      </c>
    </row>
    <row r="16" customFormat="false" ht="13.8" hidden="false" customHeight="false" outlineLevel="0" collapsed="false">
      <c r="A16" s="7"/>
      <c r="B16" s="8"/>
      <c r="C16" s="9"/>
      <c r="D16" s="10"/>
      <c r="E16" s="15" t="s">
        <v>267</v>
      </c>
    </row>
    <row r="17" customFormat="false" ht="13.8" hidden="false" customHeight="false" outlineLevel="0" collapsed="false">
      <c r="A17" s="21" t="s">
        <v>58</v>
      </c>
      <c r="B17" s="5"/>
      <c r="C17" s="22"/>
      <c r="D17" s="54"/>
      <c r="E17" s="4"/>
    </row>
    <row r="18" customFormat="false" ht="13.8" hidden="false" customHeight="false" outlineLevel="0" collapsed="false">
      <c r="A18" s="7" t="s">
        <v>59</v>
      </c>
      <c r="B18" s="8"/>
      <c r="C18" s="9"/>
      <c r="D18" s="10"/>
      <c r="E18" s="15" t="s">
        <v>269</v>
      </c>
    </row>
    <row r="19" customFormat="false" ht="13.8" hidden="false" customHeight="false" outlineLevel="0" collapsed="false">
      <c r="A19" s="7"/>
      <c r="B19" s="8"/>
      <c r="C19" s="9"/>
      <c r="D19" s="10"/>
      <c r="E19" s="15" t="s">
        <v>270</v>
      </c>
    </row>
    <row r="20" customFormat="false" ht="13.8" hidden="false" customHeight="false" outlineLevel="0" collapsed="false">
      <c r="A20" s="21" t="s">
        <v>62</v>
      </c>
      <c r="B20" s="5"/>
      <c r="C20" s="22"/>
      <c r="D20" s="13"/>
      <c r="E20" s="4"/>
    </row>
    <row r="21" customFormat="false" ht="13.8" hidden="false" customHeight="false" outlineLevel="0" collapsed="false">
      <c r="A21" s="7" t="s">
        <v>63</v>
      </c>
      <c r="B21" s="15"/>
      <c r="C21" s="9"/>
      <c r="D21" s="10"/>
      <c r="E21" s="15" t="s">
        <v>271</v>
      </c>
    </row>
    <row r="22" customFormat="false" ht="13.8" hidden="false" customHeight="false" outlineLevel="0" collapsed="false">
      <c r="A22" s="21" t="s">
        <v>65</v>
      </c>
      <c r="B22" s="4"/>
      <c r="C22" s="23"/>
      <c r="D22" s="13"/>
      <c r="E22" s="4"/>
    </row>
    <row r="23" customFormat="false" ht="13.8" hidden="false" customHeight="false" outlineLevel="0" collapsed="false">
      <c r="A23" s="7" t="s">
        <v>66</v>
      </c>
      <c r="B23" s="15"/>
      <c r="C23" s="9"/>
      <c r="D23" s="24"/>
      <c r="E23" s="15" t="s">
        <v>272</v>
      </c>
    </row>
    <row r="24" customFormat="false" ht="13.8" hidden="false" customHeight="false" outlineLevel="0" collapsed="false">
      <c r="A24" s="7"/>
      <c r="B24" s="15"/>
      <c r="C24" s="9"/>
      <c r="D24" s="24"/>
      <c r="E24" s="15" t="s">
        <v>272</v>
      </c>
    </row>
    <row r="25" customFormat="false" ht="13.8" hidden="false" customHeight="false" outlineLevel="0" collapsed="false">
      <c r="A25" s="7"/>
      <c r="B25" s="15"/>
      <c r="C25" s="9"/>
      <c r="D25" s="24"/>
      <c r="E25" s="15" t="s">
        <v>273</v>
      </c>
    </row>
    <row r="26" customFormat="false" ht="13.8" hidden="false" customHeight="false" outlineLevel="0" collapsed="false">
      <c r="A26" s="7"/>
      <c r="B26" s="15"/>
      <c r="C26" s="9"/>
      <c r="D26" s="24"/>
      <c r="E26" s="15" t="s">
        <v>274</v>
      </c>
    </row>
    <row r="27" customFormat="false" ht="13.8" hidden="false" customHeight="false" outlineLevel="0" collapsed="false">
      <c r="A27" s="7"/>
      <c r="B27" s="15"/>
      <c r="C27" s="9"/>
      <c r="D27" s="24"/>
      <c r="E27" s="15" t="s">
        <v>275</v>
      </c>
    </row>
    <row r="28" customFormat="false" ht="13.8" hidden="false" customHeight="false" outlineLevel="0" collapsed="false">
      <c r="A28" s="4" t="s">
        <v>75</v>
      </c>
      <c r="B28" s="4"/>
      <c r="C28" s="12"/>
      <c r="D28" s="54"/>
      <c r="E28" s="15"/>
    </row>
    <row r="29" customFormat="false" ht="13.8" hidden="false" customHeight="false" outlineLevel="0" collapsed="false">
      <c r="A29" s="15" t="s">
        <v>76</v>
      </c>
      <c r="B29" s="15"/>
      <c r="C29" s="9"/>
      <c r="D29" s="10"/>
      <c r="E29" s="15" t="s">
        <v>82</v>
      </c>
    </row>
    <row r="30" customFormat="false" ht="13.8" hidden="false" customHeight="false" outlineLevel="0" collapsed="false">
      <c r="A30" s="15"/>
      <c r="B30" s="15"/>
      <c r="C30" s="9"/>
      <c r="D30" s="10"/>
      <c r="E30" s="15" t="s">
        <v>276</v>
      </c>
    </row>
    <row r="31" customFormat="false" ht="13.8" hidden="false" customHeight="false" outlineLevel="0" collapsed="false">
      <c r="A31" s="15"/>
      <c r="B31" s="15"/>
      <c r="C31" s="9"/>
      <c r="D31" s="10"/>
      <c r="E31" s="15" t="s">
        <v>277</v>
      </c>
    </row>
    <row r="32" customFormat="false" ht="13.8" hidden="false" customHeight="false" outlineLevel="0" collapsed="false">
      <c r="A32" s="15"/>
      <c r="B32" s="15"/>
      <c r="C32" s="9"/>
      <c r="D32" s="10"/>
      <c r="E32" s="15" t="s">
        <v>82</v>
      </c>
    </row>
    <row r="33" customFormat="false" ht="13.8" hidden="false" customHeight="false" outlineLevel="0" collapsed="false">
      <c r="A33" s="15"/>
      <c r="B33" s="15"/>
      <c r="C33" s="9"/>
      <c r="D33" s="10"/>
      <c r="E33" s="15" t="s">
        <v>278</v>
      </c>
    </row>
    <row r="34" customFormat="false" ht="13.8" hidden="false" customHeight="false" outlineLevel="0" collapsed="false">
      <c r="A34" s="15"/>
      <c r="B34" s="15"/>
      <c r="C34" s="9"/>
      <c r="D34" s="10"/>
      <c r="E34" s="15" t="s">
        <v>279</v>
      </c>
    </row>
    <row r="35" customFormat="false" ht="13.8" hidden="false" customHeight="false" outlineLevel="0" collapsed="false">
      <c r="A35" s="15"/>
      <c r="B35" s="15"/>
      <c r="C35" s="9"/>
      <c r="D35" s="10"/>
      <c r="E35" s="15" t="s">
        <v>280</v>
      </c>
    </row>
    <row r="36" customFormat="false" ht="13.8" hidden="false" customHeight="false" outlineLevel="0" collapsed="false">
      <c r="A36" s="15"/>
      <c r="B36" s="15"/>
      <c r="C36" s="9"/>
      <c r="D36" s="10"/>
      <c r="E36" s="15" t="s">
        <v>281</v>
      </c>
    </row>
    <row r="37" customFormat="false" ht="13.8" hidden="false" customHeight="false" outlineLevel="0" collapsed="false">
      <c r="A37" s="15"/>
      <c r="B37" s="15"/>
      <c r="C37" s="9"/>
      <c r="D37" s="10"/>
      <c r="E37" s="15" t="s">
        <v>282</v>
      </c>
    </row>
    <row r="38" customFormat="false" ht="13.8" hidden="false" customHeight="false" outlineLevel="0" collapsed="false">
      <c r="A38" s="15"/>
      <c r="B38" s="15"/>
      <c r="C38" s="9"/>
      <c r="D38" s="10"/>
      <c r="E38" s="15" t="s">
        <v>283</v>
      </c>
    </row>
    <row r="39" customFormat="false" ht="13.8" hidden="false" customHeight="false" outlineLevel="0" collapsed="false">
      <c r="A39" s="15"/>
      <c r="B39" s="15"/>
      <c r="C39" s="9"/>
      <c r="D39" s="10"/>
      <c r="E39" s="15" t="s">
        <v>89</v>
      </c>
    </row>
    <row r="40" customFormat="false" ht="13.8" hidden="false" customHeight="false" outlineLevel="0" collapsed="false">
      <c r="A40" s="4" t="s">
        <v>90</v>
      </c>
      <c r="B40" s="4"/>
      <c r="C40" s="12"/>
      <c r="D40" s="54"/>
      <c r="E40" s="4"/>
    </row>
    <row r="41" customFormat="false" ht="13.8" hidden="false" customHeight="false" outlineLevel="0" collapsed="false">
      <c r="A41" s="15" t="s">
        <v>91</v>
      </c>
      <c r="B41" s="15"/>
      <c r="D41" s="55"/>
      <c r="E41" s="15" t="s">
        <v>284</v>
      </c>
    </row>
    <row r="42" customFormat="false" ht="13.8" hidden="false" customHeight="false" outlineLevel="0" collapsed="false">
      <c r="A42" s="15"/>
      <c r="B42" s="15"/>
      <c r="C42" s="9"/>
      <c r="D42" s="10"/>
      <c r="E42" s="15" t="s">
        <v>285</v>
      </c>
    </row>
    <row r="43" customFormat="false" ht="13.8" hidden="false" customHeight="false" outlineLevel="0" collapsed="false">
      <c r="A43" s="15"/>
      <c r="B43" s="15"/>
      <c r="C43" s="9"/>
      <c r="D43" s="10"/>
      <c r="E43" s="15" t="s">
        <v>286</v>
      </c>
    </row>
    <row r="44" customFormat="false" ht="13.8" hidden="false" customHeight="false" outlineLevel="0" collapsed="false">
      <c r="A44" s="15"/>
      <c r="B44" s="15"/>
      <c r="C44" s="9"/>
      <c r="D44" s="10"/>
      <c r="E44" s="15" t="s">
        <v>287</v>
      </c>
    </row>
    <row r="45" customFormat="false" ht="13.8" hidden="false" customHeight="false" outlineLevel="0" collapsed="false">
      <c r="A45" s="15"/>
      <c r="B45" s="15"/>
      <c r="C45" s="9"/>
      <c r="D45" s="10"/>
      <c r="E45" s="15" t="s">
        <v>288</v>
      </c>
    </row>
    <row r="46" customFormat="false" ht="13.8" hidden="false" customHeight="false" outlineLevel="0" collapsed="false">
      <c r="A46" s="15"/>
      <c r="B46" s="15"/>
      <c r="C46" s="9"/>
      <c r="D46" s="10"/>
      <c r="E46" s="15" t="s">
        <v>289</v>
      </c>
    </row>
    <row r="47" customFormat="false" ht="13.8" hidden="false" customHeight="false" outlineLevel="0" collapsed="false">
      <c r="A47" s="15"/>
      <c r="B47" s="15"/>
      <c r="C47" s="9"/>
      <c r="D47" s="10"/>
      <c r="E47" s="15" t="s">
        <v>290</v>
      </c>
    </row>
    <row r="48" customFormat="false" ht="13.8" hidden="false" customHeight="false" outlineLevel="0" collapsed="false">
      <c r="A48" s="15"/>
      <c r="B48" s="15"/>
      <c r="C48" s="9"/>
      <c r="D48" s="10"/>
      <c r="E48" s="15" t="s">
        <v>291</v>
      </c>
    </row>
    <row r="49" customFormat="false" ht="13.8" hidden="false" customHeight="false" outlineLevel="0" collapsed="false">
      <c r="A49" s="15"/>
      <c r="B49" s="15"/>
      <c r="C49" s="9"/>
      <c r="D49" s="10"/>
      <c r="E49" s="15" t="s">
        <v>292</v>
      </c>
    </row>
    <row r="50" customFormat="false" ht="13.8" hidden="false" customHeight="false" outlineLevel="0" collapsed="false">
      <c r="A50" s="15"/>
      <c r="B50" s="15"/>
      <c r="C50" s="9"/>
      <c r="D50" s="10"/>
      <c r="E50" s="15" t="s">
        <v>97</v>
      </c>
    </row>
    <row r="51" customFormat="false" ht="13.8" hidden="false" customHeight="false" outlineLevel="0" collapsed="false">
      <c r="A51" s="15"/>
      <c r="B51" s="15"/>
      <c r="C51" s="9"/>
      <c r="D51" s="10"/>
      <c r="E51" s="15" t="s">
        <v>293</v>
      </c>
    </row>
    <row r="52" customFormat="false" ht="13.8" hidden="false" customHeight="false" outlineLevel="0" collapsed="false">
      <c r="A52" s="15"/>
      <c r="B52" s="15"/>
      <c r="C52" s="9"/>
      <c r="D52" s="10"/>
      <c r="E52" s="15" t="s">
        <v>294</v>
      </c>
    </row>
    <row r="53" customFormat="false" ht="13.8" hidden="false" customHeight="false" outlineLevel="0" collapsed="false">
      <c r="A53" s="15"/>
      <c r="B53" s="15"/>
      <c r="C53" s="9"/>
      <c r="D53" s="10"/>
      <c r="E53" s="15" t="s">
        <v>291</v>
      </c>
    </row>
    <row r="54" customFormat="false" ht="13.8" hidden="false" customHeight="false" outlineLevel="0" collapsed="false">
      <c r="A54" s="15"/>
      <c r="B54" s="15"/>
      <c r="C54" s="9"/>
      <c r="D54" s="10"/>
      <c r="E54" s="15" t="s">
        <v>295</v>
      </c>
    </row>
    <row r="55" customFormat="false" ht="13.8" hidden="false" customHeight="false" outlineLevel="0" collapsed="false">
      <c r="A55" s="15"/>
      <c r="B55" s="15"/>
      <c r="C55" s="9"/>
      <c r="D55" s="10"/>
      <c r="E55" s="15" t="s">
        <v>296</v>
      </c>
    </row>
    <row r="56" customFormat="false" ht="13.8" hidden="false" customHeight="false" outlineLevel="0" collapsed="false">
      <c r="A56" s="15"/>
      <c r="B56" s="15"/>
      <c r="C56" s="9"/>
      <c r="D56" s="10"/>
      <c r="E56" s="15" t="s">
        <v>297</v>
      </c>
    </row>
    <row r="57" customFormat="false" ht="13.8" hidden="false" customHeight="false" outlineLevel="0" collapsed="false">
      <c r="A57" s="15"/>
      <c r="B57" s="15"/>
      <c r="C57" s="9"/>
      <c r="D57" s="10"/>
      <c r="E57" s="15" t="s">
        <v>298</v>
      </c>
    </row>
    <row r="58" customFormat="false" ht="13.8" hidden="false" customHeight="false" outlineLevel="0" collapsed="false">
      <c r="A58" s="15"/>
      <c r="B58" s="15"/>
      <c r="C58" s="9"/>
      <c r="D58" s="10"/>
      <c r="E58" s="15" t="s">
        <v>299</v>
      </c>
    </row>
    <row r="59" customFormat="false" ht="13.8" hidden="false" customHeight="false" outlineLevel="0" collapsed="false">
      <c r="A59" s="15"/>
      <c r="B59" s="15"/>
      <c r="C59" s="9"/>
      <c r="D59" s="10"/>
      <c r="E59" s="15" t="s">
        <v>300</v>
      </c>
    </row>
    <row r="60" customFormat="false" ht="13.8" hidden="false" customHeight="false" outlineLevel="0" collapsed="false">
      <c r="A60" s="15"/>
      <c r="B60" s="15"/>
      <c r="C60" s="9"/>
      <c r="D60" s="10"/>
      <c r="E60" s="15" t="s">
        <v>301</v>
      </c>
    </row>
    <row r="61" customFormat="false" ht="13.8" hidden="false" customHeight="false" outlineLevel="0" collapsed="false">
      <c r="A61" s="15"/>
      <c r="B61" s="15"/>
      <c r="C61" s="9"/>
      <c r="D61" s="34"/>
      <c r="E61" s="15" t="s">
        <v>302</v>
      </c>
      <c r="J61" s="1"/>
    </row>
    <row r="62" customFormat="false" ht="13.8" hidden="false" customHeight="false" outlineLevel="0" collapsed="false">
      <c r="A62" s="15"/>
      <c r="B62" s="15"/>
      <c r="C62" s="9"/>
      <c r="D62" s="10"/>
      <c r="E62" s="15" t="s">
        <v>303</v>
      </c>
    </row>
    <row r="63" customFormat="false" ht="13.8" hidden="false" customHeight="false" outlineLevel="0" collapsed="false">
      <c r="A63" s="15"/>
      <c r="B63" s="15"/>
      <c r="C63" s="9"/>
      <c r="D63" s="10"/>
      <c r="E63" s="15" t="s">
        <v>304</v>
      </c>
    </row>
    <row r="64" customFormat="false" ht="13.8" hidden="false" customHeight="false" outlineLevel="0" collapsed="false">
      <c r="A64" s="15"/>
      <c r="B64" s="15"/>
      <c r="C64" s="9"/>
      <c r="D64" s="10"/>
      <c r="E64" s="15" t="s">
        <v>285</v>
      </c>
    </row>
    <row r="65" customFormat="false" ht="13.8" hidden="false" customHeight="false" outlineLevel="0" collapsed="false">
      <c r="A65" s="15"/>
      <c r="B65" s="15"/>
      <c r="C65" s="9"/>
      <c r="D65" s="10"/>
      <c r="E65" s="15" t="s">
        <v>92</v>
      </c>
    </row>
    <row r="66" customFormat="false" ht="13.8" hidden="false" customHeight="false" outlineLevel="0" collapsed="false">
      <c r="A66" s="4" t="s">
        <v>119</v>
      </c>
      <c r="B66" s="4"/>
      <c r="C66" s="12"/>
      <c r="D66" s="54"/>
      <c r="E66" s="16"/>
    </row>
    <row r="67" customFormat="false" ht="13.8" hidden="false" customHeight="false" outlineLevel="0" collapsed="false">
      <c r="A67" s="45" t="s">
        <v>230</v>
      </c>
      <c r="B67" s="4"/>
      <c r="C67" s="56"/>
      <c r="D67" s="57"/>
      <c r="E67" s="16" t="s">
        <v>305</v>
      </c>
    </row>
    <row r="68" customFormat="false" ht="13.8" hidden="false" customHeight="false" outlineLevel="0" collapsed="false">
      <c r="A68" s="4" t="s">
        <v>232</v>
      </c>
      <c r="B68" s="4"/>
      <c r="C68" s="12"/>
      <c r="D68" s="54"/>
      <c r="E68" s="16"/>
    </row>
    <row r="69" customFormat="false" ht="13.8" hidden="false" customHeight="false" outlineLevel="0" collapsed="false">
      <c r="A69" s="15" t="s">
        <v>120</v>
      </c>
      <c r="B69" s="15"/>
      <c r="C69" s="9"/>
      <c r="D69" s="10"/>
      <c r="E69" s="15" t="s">
        <v>306</v>
      </c>
    </row>
    <row r="70" customFormat="false" ht="13.8" hidden="false" customHeight="false" outlineLevel="0" collapsed="false">
      <c r="A70" s="15"/>
      <c r="B70" s="15"/>
      <c r="C70" s="9"/>
      <c r="D70" s="10"/>
      <c r="E70" s="15" t="s">
        <v>307</v>
      </c>
    </row>
    <row r="71" customFormat="false" ht="13.8" hidden="false" customHeight="false" outlineLevel="0" collapsed="false">
      <c r="A71" s="15"/>
      <c r="B71" s="15"/>
      <c r="C71" s="9"/>
      <c r="D71" s="10"/>
      <c r="E71" s="15" t="s">
        <v>307</v>
      </c>
    </row>
    <row r="72" customFormat="false" ht="13.8" hidden="false" customHeight="false" outlineLevel="0" collapsed="false">
      <c r="A72" s="15"/>
      <c r="B72" s="15"/>
      <c r="C72" s="9"/>
      <c r="D72" s="10"/>
      <c r="E72" s="15" t="s">
        <v>307</v>
      </c>
    </row>
    <row r="73" customFormat="false" ht="13.8" hidden="false" customHeight="false" outlineLevel="0" collapsed="false">
      <c r="A73" s="15"/>
      <c r="B73" s="15"/>
      <c r="C73" s="9"/>
      <c r="D73" s="10"/>
      <c r="E73" s="15" t="s">
        <v>307</v>
      </c>
    </row>
    <row r="74" customFormat="false" ht="13.8" hidden="false" customHeight="false" outlineLevel="0" collapsed="false">
      <c r="A74" s="15"/>
      <c r="B74" s="15"/>
      <c r="C74" s="9"/>
      <c r="D74" s="10"/>
      <c r="E74" s="15" t="s">
        <v>307</v>
      </c>
    </row>
    <row r="75" customFormat="false" ht="13.8" hidden="false" customHeight="false" outlineLevel="0" collapsed="false">
      <c r="A75" s="15"/>
      <c r="B75" s="15"/>
      <c r="C75" s="9"/>
      <c r="D75" s="10"/>
      <c r="E75" s="15" t="s">
        <v>307</v>
      </c>
    </row>
    <row r="76" customFormat="false" ht="13.8" hidden="false" customHeight="false" outlineLevel="0" collapsed="false">
      <c r="A76" s="15"/>
      <c r="B76" s="15"/>
      <c r="C76" s="9"/>
      <c r="D76" s="10"/>
      <c r="E76" s="15" t="s">
        <v>307</v>
      </c>
    </row>
    <row r="77" customFormat="false" ht="13.8" hidden="false" customHeight="false" outlineLevel="0" collapsed="false">
      <c r="A77" s="15"/>
      <c r="B77" s="15"/>
      <c r="C77" s="9"/>
      <c r="D77" s="10"/>
      <c r="E77" s="15" t="s">
        <v>307</v>
      </c>
    </row>
    <row r="78" customFormat="false" ht="13.8" hidden="false" customHeight="false" outlineLevel="0" collapsed="false">
      <c r="A78" s="15"/>
      <c r="B78" s="15"/>
      <c r="C78" s="9"/>
      <c r="D78" s="10"/>
      <c r="E78" s="15" t="s">
        <v>307</v>
      </c>
    </row>
    <row r="79" customFormat="false" ht="13.8" hidden="false" customHeight="false" outlineLevel="0" collapsed="false">
      <c r="A79" s="15"/>
      <c r="B79" s="15"/>
      <c r="C79" s="9"/>
      <c r="D79" s="10"/>
      <c r="E79" s="15" t="s">
        <v>307</v>
      </c>
    </row>
    <row r="80" customFormat="false" ht="13.8" hidden="false" customHeight="false" outlineLevel="0" collapsed="false">
      <c r="A80" s="4" t="s">
        <v>124</v>
      </c>
      <c r="B80" s="4"/>
      <c r="C80" s="12"/>
      <c r="D80" s="54"/>
      <c r="E80" s="4"/>
    </row>
    <row r="81" customFormat="false" ht="13.8" hidden="false" customHeight="false" outlineLevel="0" collapsed="false">
      <c r="A81" s="15" t="s">
        <v>125</v>
      </c>
      <c r="B81" s="15"/>
      <c r="C81" s="9"/>
      <c r="D81" s="10"/>
      <c r="E81" s="15" t="s">
        <v>234</v>
      </c>
    </row>
    <row r="82" customFormat="false" ht="13.8" hidden="false" customHeight="false" outlineLevel="0" collapsed="false">
      <c r="A82" s="4" t="s">
        <v>127</v>
      </c>
      <c r="B82" s="4"/>
      <c r="C82" s="12"/>
      <c r="D82" s="54"/>
      <c r="E82" s="4"/>
    </row>
    <row r="83" customFormat="false" ht="13.8" hidden="false" customHeight="false" outlineLevel="0" collapsed="false">
      <c r="A83" s="11" t="n">
        <v>20.25</v>
      </c>
      <c r="B83" s="15"/>
      <c r="C83" s="9"/>
      <c r="D83" s="10"/>
      <c r="E83" s="15" t="s">
        <v>308</v>
      </c>
    </row>
    <row r="84" customFormat="false" ht="13.8" hidden="false" customHeight="false" outlineLevel="0" collapsed="false">
      <c r="A84" s="11"/>
      <c r="B84" s="15"/>
      <c r="C84" s="9"/>
      <c r="D84" s="10"/>
      <c r="E84" s="15" t="s">
        <v>309</v>
      </c>
    </row>
    <row r="85" customFormat="false" ht="13.8" hidden="false" customHeight="false" outlineLevel="0" collapsed="false">
      <c r="A85" s="11"/>
      <c r="B85" s="15"/>
      <c r="C85" s="9"/>
      <c r="D85" s="10"/>
      <c r="E85" s="15" t="s">
        <v>310</v>
      </c>
    </row>
    <row r="86" customFormat="false" ht="13.8" hidden="false" customHeight="false" outlineLevel="0" collapsed="false">
      <c r="A86" s="11"/>
      <c r="B86" s="15"/>
      <c r="C86" s="9"/>
      <c r="D86" s="10"/>
      <c r="E86" s="15" t="s">
        <v>311</v>
      </c>
    </row>
    <row r="87" customFormat="false" ht="13.8" hidden="false" customHeight="false" outlineLevel="0" collapsed="false">
      <c r="A87" s="4" t="s">
        <v>131</v>
      </c>
      <c r="B87" s="4"/>
      <c r="C87" s="12"/>
      <c r="D87" s="13"/>
      <c r="E87" s="15"/>
    </row>
    <row r="88" customFormat="false" ht="13.8" hidden="false" customHeight="false" outlineLevel="0" collapsed="false">
      <c r="A88" s="15" t="s">
        <v>243</v>
      </c>
      <c r="B88" s="15"/>
      <c r="C88" s="9"/>
      <c r="D88" s="10"/>
      <c r="E88" s="15" t="s">
        <v>312</v>
      </c>
    </row>
    <row r="89" customFormat="false" ht="13.8" hidden="false" customHeight="false" outlineLevel="0" collapsed="false">
      <c r="A89" s="4" t="s">
        <v>245</v>
      </c>
      <c r="B89" s="4"/>
      <c r="C89" s="12"/>
      <c r="D89" s="54"/>
      <c r="E89" s="4"/>
    </row>
    <row r="90" customFormat="false" ht="13.8" hidden="false" customHeight="false" outlineLevel="0" collapsed="false">
      <c r="A90" s="15" t="s">
        <v>132</v>
      </c>
      <c r="B90" s="15"/>
      <c r="C90" s="9"/>
      <c r="D90" s="10"/>
      <c r="E90" s="15" t="s">
        <v>313</v>
      </c>
    </row>
    <row r="91" customFormat="false" ht="13.8" hidden="false" customHeight="false" outlineLevel="0" collapsed="false">
      <c r="A91" s="4" t="s">
        <v>134</v>
      </c>
      <c r="B91" s="4"/>
      <c r="C91" s="12"/>
      <c r="D91" s="54"/>
      <c r="E91" s="4"/>
    </row>
    <row r="92" customFormat="false" ht="13.8" hidden="false" customHeight="false" outlineLevel="0" collapsed="false">
      <c r="A92" s="15" t="s">
        <v>135</v>
      </c>
      <c r="B92" s="15"/>
      <c r="C92" s="9"/>
      <c r="D92" s="10"/>
      <c r="E92" s="15" t="s">
        <v>314</v>
      </c>
    </row>
    <row r="93" customFormat="false" ht="13.8" hidden="false" customHeight="false" outlineLevel="0" collapsed="false">
      <c r="A93" s="15"/>
      <c r="B93" s="15"/>
      <c r="C93" s="9"/>
      <c r="D93" s="10"/>
      <c r="E93" s="15" t="s">
        <v>314</v>
      </c>
    </row>
    <row r="94" customFormat="false" ht="13.8" hidden="false" customHeight="false" outlineLevel="0" collapsed="false">
      <c r="A94" s="15"/>
      <c r="B94" s="15"/>
      <c r="C94" s="9"/>
      <c r="D94" s="10"/>
      <c r="E94" s="15" t="s">
        <v>315</v>
      </c>
    </row>
    <row r="95" customFormat="false" ht="13.8" hidden="false" customHeight="false" outlineLevel="0" collapsed="false">
      <c r="A95" s="15"/>
      <c r="B95" s="15"/>
      <c r="C95" s="9"/>
      <c r="D95" s="10"/>
      <c r="E95" s="15" t="s">
        <v>316</v>
      </c>
    </row>
    <row r="96" customFormat="false" ht="13.8" hidden="false" customHeight="false" outlineLevel="0" collapsed="false">
      <c r="A96" s="15"/>
      <c r="B96" s="15"/>
      <c r="C96" s="9"/>
      <c r="D96" s="10"/>
      <c r="E96" s="15" t="s">
        <v>317</v>
      </c>
    </row>
    <row r="97" customFormat="false" ht="13.8" hidden="false" customHeight="false" outlineLevel="0" collapsed="false">
      <c r="A97" s="4" t="s">
        <v>141</v>
      </c>
      <c r="B97" s="4"/>
      <c r="C97" s="12"/>
      <c r="D97" s="13"/>
      <c r="E97" s="4"/>
    </row>
    <row r="98" customFormat="false" ht="13.8" hidden="false" customHeight="false" outlineLevel="0" collapsed="false">
      <c r="A98" s="11" t="n">
        <v>59.17</v>
      </c>
      <c r="B98" s="15"/>
      <c r="C98" s="9"/>
      <c r="D98" s="10"/>
      <c r="E98" s="15" t="s">
        <v>318</v>
      </c>
    </row>
    <row r="99" customFormat="false" ht="13.8" hidden="false" customHeight="false" outlineLevel="0" collapsed="false">
      <c r="A99" s="11"/>
      <c r="B99" s="15"/>
      <c r="C99" s="9"/>
      <c r="D99" s="10"/>
      <c r="E99" s="15" t="s">
        <v>318</v>
      </c>
    </row>
    <row r="100" customFormat="false" ht="13.8" hidden="false" customHeight="false" outlineLevel="0" collapsed="false">
      <c r="A100" s="11"/>
      <c r="B100" s="15"/>
      <c r="C100" s="9"/>
      <c r="D100" s="10"/>
      <c r="E100" s="15" t="s">
        <v>318</v>
      </c>
    </row>
    <row r="101" customFormat="false" ht="13.8" hidden="false" customHeight="false" outlineLevel="0" collapsed="false">
      <c r="A101" s="11"/>
      <c r="B101" s="15"/>
      <c r="C101" s="9"/>
      <c r="D101" s="10"/>
      <c r="E101" s="15" t="s">
        <v>318</v>
      </c>
    </row>
    <row r="102" customFormat="false" ht="13.8" hidden="false" customHeight="false" outlineLevel="0" collapsed="false">
      <c r="A102" s="11"/>
      <c r="B102" s="15"/>
      <c r="C102" s="9"/>
      <c r="D102" s="10"/>
      <c r="E102" s="15" t="s">
        <v>318</v>
      </c>
    </row>
    <row r="103" customFormat="false" ht="13.8" hidden="false" customHeight="false" outlineLevel="0" collapsed="false">
      <c r="A103" s="11"/>
      <c r="B103" s="15"/>
      <c r="C103" s="9"/>
      <c r="D103" s="10"/>
      <c r="E103" s="15" t="s">
        <v>318</v>
      </c>
    </row>
    <row r="104" customFormat="false" ht="13.8" hidden="false" customHeight="false" outlineLevel="0" collapsed="false">
      <c r="A104" s="11"/>
      <c r="B104" s="15"/>
      <c r="C104" s="9"/>
      <c r="D104" s="10"/>
      <c r="E104" s="15" t="s">
        <v>318</v>
      </c>
    </row>
    <row r="105" customFormat="false" ht="13.8" hidden="false" customHeight="false" outlineLevel="0" collapsed="false">
      <c r="A105" s="11"/>
      <c r="B105" s="15"/>
      <c r="C105" s="9"/>
      <c r="D105" s="10"/>
      <c r="E105" s="15" t="s">
        <v>318</v>
      </c>
    </row>
    <row r="106" customFormat="false" ht="13.8" hidden="false" customHeight="false" outlineLevel="0" collapsed="false">
      <c r="A106" s="11"/>
      <c r="B106" s="15"/>
      <c r="C106" s="9"/>
      <c r="D106" s="10"/>
      <c r="E106" s="15" t="s">
        <v>318</v>
      </c>
    </row>
    <row r="107" customFormat="false" ht="13.8" hidden="false" customHeight="false" outlineLevel="0" collapsed="false">
      <c r="A107" s="11"/>
      <c r="B107" s="15"/>
      <c r="C107" s="9"/>
      <c r="D107" s="10"/>
      <c r="E107" s="15" t="s">
        <v>318</v>
      </c>
      <c r="I107" s="1"/>
    </row>
    <row r="108" customFormat="false" ht="13.8" hidden="false" customHeight="false" outlineLevel="0" collapsed="false">
      <c r="A108" s="11"/>
      <c r="B108" s="15"/>
      <c r="C108" s="9"/>
      <c r="D108" s="10"/>
      <c r="E108" s="15" t="s">
        <v>318</v>
      </c>
    </row>
    <row r="109" customFormat="false" ht="13.8" hidden="false" customHeight="false" outlineLevel="0" collapsed="false">
      <c r="A109" s="11"/>
      <c r="B109" s="15"/>
      <c r="C109" s="9"/>
      <c r="D109" s="10"/>
      <c r="E109" s="15" t="s">
        <v>318</v>
      </c>
    </row>
    <row r="110" customFormat="false" ht="13.8" hidden="false" customHeight="false" outlineLevel="0" collapsed="false">
      <c r="A110" s="11"/>
      <c r="B110" s="15"/>
      <c r="C110" s="9"/>
      <c r="D110" s="10"/>
      <c r="E110" s="15" t="s">
        <v>318</v>
      </c>
    </row>
    <row r="111" customFormat="false" ht="13.8" hidden="false" customHeight="false" outlineLevel="0" collapsed="false">
      <c r="A111" s="11"/>
      <c r="B111" s="15"/>
      <c r="C111" s="9"/>
      <c r="D111" s="10"/>
      <c r="E111" s="15" t="s">
        <v>318</v>
      </c>
    </row>
    <row r="112" customFormat="false" ht="13.8" hidden="false" customHeight="false" outlineLevel="0" collapsed="false">
      <c r="A112" s="11"/>
      <c r="B112" s="15"/>
      <c r="C112" s="9"/>
      <c r="D112" s="10"/>
      <c r="E112" s="15" t="s">
        <v>318</v>
      </c>
    </row>
    <row r="113" customFormat="false" ht="13.8" hidden="false" customHeight="false" outlineLevel="0" collapsed="false">
      <c r="A113" s="11"/>
      <c r="B113" s="15"/>
      <c r="C113" s="9"/>
      <c r="D113" s="10"/>
      <c r="E113" s="15" t="s">
        <v>318</v>
      </c>
    </row>
    <row r="114" customFormat="false" ht="13.8" hidden="false" customHeight="false" outlineLevel="0" collapsed="false">
      <c r="A114" s="11"/>
      <c r="B114" s="15"/>
      <c r="C114" s="9"/>
      <c r="D114" s="10"/>
      <c r="E114" s="15" t="s">
        <v>318</v>
      </c>
    </row>
    <row r="115" customFormat="false" ht="13.8" hidden="false" customHeight="false" outlineLevel="0" collapsed="false">
      <c r="A115" s="11"/>
      <c r="B115" s="15"/>
      <c r="C115" s="9"/>
      <c r="D115" s="10"/>
      <c r="E115" s="15" t="s">
        <v>318</v>
      </c>
    </row>
    <row r="116" customFormat="false" ht="13.8" hidden="false" customHeight="false" outlineLevel="0" collapsed="false">
      <c r="A116" s="11"/>
      <c r="B116" s="15"/>
      <c r="C116" s="9"/>
      <c r="D116" s="10"/>
      <c r="E116" s="15" t="s">
        <v>318</v>
      </c>
    </row>
    <row r="117" customFormat="false" ht="13.8" hidden="false" customHeight="false" outlineLevel="0" collapsed="false">
      <c r="A117" s="11"/>
      <c r="B117" s="15"/>
      <c r="C117" s="9"/>
      <c r="D117" s="10"/>
      <c r="E117" s="15" t="s">
        <v>318</v>
      </c>
    </row>
    <row r="118" customFormat="false" ht="13.8" hidden="false" customHeight="false" outlineLevel="0" collapsed="false">
      <c r="A118" s="11"/>
      <c r="B118" s="15"/>
      <c r="C118" s="9"/>
      <c r="D118" s="10"/>
      <c r="E118" s="15" t="s">
        <v>318</v>
      </c>
    </row>
    <row r="119" customFormat="false" ht="13.8" hidden="false" customHeight="false" outlineLevel="0" collapsed="false">
      <c r="A119" s="11"/>
      <c r="B119" s="15"/>
      <c r="C119" s="9"/>
      <c r="D119" s="10"/>
      <c r="E119" s="15" t="s">
        <v>318</v>
      </c>
    </row>
    <row r="120" customFormat="false" ht="13.8" hidden="false" customHeight="false" outlineLevel="0" collapsed="false">
      <c r="A120" s="11"/>
      <c r="B120" s="15"/>
      <c r="C120" s="9"/>
      <c r="D120" s="10"/>
      <c r="E120" s="15" t="s">
        <v>319</v>
      </c>
    </row>
    <row r="121" customFormat="false" ht="13.8" hidden="false" customHeight="false" outlineLevel="0" collapsed="false">
      <c r="A121" s="11"/>
      <c r="B121" s="15"/>
      <c r="C121" s="9"/>
      <c r="D121" s="10"/>
      <c r="E121" s="15" t="s">
        <v>320</v>
      </c>
    </row>
    <row r="122" customFormat="false" ht="13.8" hidden="false" customHeight="false" outlineLevel="0" collapsed="false">
      <c r="A122" s="11"/>
      <c r="B122" s="15"/>
      <c r="C122" s="9"/>
      <c r="D122" s="10"/>
      <c r="E122" s="15" t="s">
        <v>321</v>
      </c>
    </row>
    <row r="123" customFormat="false" ht="13.8" hidden="false" customHeight="false" outlineLevel="0" collapsed="false">
      <c r="A123" s="11"/>
      <c r="B123" s="15"/>
      <c r="C123" s="9"/>
      <c r="D123" s="10"/>
      <c r="E123" s="15" t="s">
        <v>322</v>
      </c>
    </row>
    <row r="124" customFormat="false" ht="13.8" hidden="false" customHeight="false" outlineLevel="0" collapsed="false">
      <c r="A124" s="11"/>
      <c r="B124" s="15"/>
      <c r="C124" s="9"/>
      <c r="D124" s="10"/>
      <c r="E124" s="15" t="s">
        <v>323</v>
      </c>
    </row>
    <row r="125" customFormat="false" ht="13.8" hidden="false" customHeight="false" outlineLevel="0" collapsed="false">
      <c r="A125" s="11"/>
      <c r="B125" s="15"/>
      <c r="C125" s="9"/>
      <c r="D125" s="10"/>
      <c r="E125" s="15" t="s">
        <v>324</v>
      </c>
    </row>
    <row r="126" customFormat="false" ht="13.8" hidden="false" customHeight="false" outlineLevel="0" collapsed="false">
      <c r="A126" s="11"/>
      <c r="B126" s="15"/>
      <c r="C126" s="9"/>
      <c r="D126" s="10"/>
      <c r="E126" s="15" t="s">
        <v>325</v>
      </c>
    </row>
    <row r="127" customFormat="false" ht="13.8" hidden="false" customHeight="false" outlineLevel="0" collapsed="false">
      <c r="A127" s="11"/>
      <c r="B127" s="15"/>
      <c r="C127" s="9"/>
      <c r="D127" s="10"/>
      <c r="E127" s="15" t="s">
        <v>326</v>
      </c>
    </row>
    <row r="128" customFormat="false" ht="13.8" hidden="false" customHeight="false" outlineLevel="0" collapsed="false">
      <c r="A128" s="27" t="s">
        <v>151</v>
      </c>
      <c r="B128" s="4"/>
      <c r="C128" s="12"/>
      <c r="D128" s="13"/>
      <c r="E128" s="15"/>
    </row>
    <row r="129" customFormat="false" ht="13.8" hidden="false" customHeight="false" outlineLevel="0" collapsed="false">
      <c r="A129" s="28" t="s">
        <v>152</v>
      </c>
      <c r="B129" s="15"/>
      <c r="C129" s="9"/>
      <c r="D129" s="10"/>
      <c r="E129" s="15" t="s">
        <v>327</v>
      </c>
    </row>
    <row r="130" customFormat="false" ht="13.8" hidden="false" customHeight="false" outlineLevel="0" collapsed="false">
      <c r="A130" s="29" t="s">
        <v>154</v>
      </c>
      <c r="B130" s="15"/>
      <c r="C130" s="9"/>
      <c r="D130" s="13"/>
      <c r="E130" s="15"/>
    </row>
    <row r="131" s="26" customFormat="true" ht="13.8" hidden="false" customHeight="false" outlineLevel="0" collapsed="false">
      <c r="A131" s="28" t="n">
        <v>65.01</v>
      </c>
      <c r="B131" s="15"/>
      <c r="C131" s="9"/>
      <c r="D131" s="10"/>
      <c r="E131" s="15" t="s">
        <v>155</v>
      </c>
    </row>
    <row r="132" customFormat="false" ht="13.8" hidden="false" customHeight="false" outlineLevel="0" collapsed="false">
      <c r="A132" s="29" t="s">
        <v>156</v>
      </c>
      <c r="B132" s="15"/>
      <c r="C132" s="9"/>
      <c r="D132" s="54"/>
      <c r="E132" s="15"/>
    </row>
    <row r="133" customFormat="false" ht="13.8" hidden="false" customHeight="false" outlineLevel="0" collapsed="false">
      <c r="A133" s="28" t="s">
        <v>157</v>
      </c>
      <c r="B133" s="15"/>
      <c r="C133" s="9"/>
      <c r="D133" s="10"/>
      <c r="E133" s="15" t="s">
        <v>155</v>
      </c>
    </row>
    <row r="134" customFormat="false" ht="13.8" hidden="false" customHeight="false" outlineLevel="0" collapsed="false">
      <c r="A134" s="29" t="s">
        <v>160</v>
      </c>
      <c r="B134" s="4"/>
      <c r="C134" s="12"/>
      <c r="D134" s="54"/>
      <c r="E134" s="4"/>
    </row>
    <row r="135" customFormat="false" ht="13.8" hidden="false" customHeight="false" outlineLevel="0" collapsed="false">
      <c r="A135" s="29" t="s">
        <v>190</v>
      </c>
      <c r="B135" s="4"/>
      <c r="C135" s="12"/>
      <c r="D135" s="54" t="n">
        <f aca="false">SUM(D13+D17+D20+D22+D28+D40+D66+D68+D80+D82+D87+D89+D91+D97+D128+D130+D132+D134)</f>
        <v>0</v>
      </c>
      <c r="E135" s="4"/>
    </row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27.65"/>
    <col collapsed="false" customWidth="true" hidden="false" outlineLevel="0" max="2" min="2" style="0" width="15.84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328</v>
      </c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329</v>
      </c>
      <c r="C11" s="9"/>
      <c r="D11" s="10"/>
      <c r="E11" s="11"/>
    </row>
    <row r="12" customFormat="false" ht="13.8" hidden="false" customHeight="false" outlineLevel="0" collapsed="false">
      <c r="A12" s="7"/>
      <c r="B12" s="8"/>
      <c r="C12" s="9" t="s">
        <v>167</v>
      </c>
      <c r="D12" s="10" t="n">
        <f aca="false">SUM(187970-1875)</f>
        <v>186095</v>
      </c>
      <c r="E12" s="11" t="s">
        <v>166</v>
      </c>
    </row>
    <row r="13" customFormat="false" ht="13.8" hidden="false" customHeight="false" outlineLevel="0" collapsed="false">
      <c r="A13" s="7"/>
      <c r="B13" s="8"/>
      <c r="C13" s="9" t="s">
        <v>167</v>
      </c>
      <c r="D13" s="10" t="n">
        <v>44697</v>
      </c>
      <c r="E13" s="11" t="s">
        <v>166</v>
      </c>
    </row>
    <row r="14" customFormat="false" ht="13.8" hidden="false" customHeight="false" outlineLevel="0" collapsed="false">
      <c r="A14" s="7"/>
      <c r="B14" s="8"/>
      <c r="C14" s="9" t="s">
        <v>167</v>
      </c>
      <c r="D14" s="10" t="n">
        <f aca="false">SUM(121390-36772)</f>
        <v>84618</v>
      </c>
      <c r="E14" s="11" t="s">
        <v>166</v>
      </c>
    </row>
    <row r="15" customFormat="false" ht="13.8" hidden="false" customHeight="false" outlineLevel="0" collapsed="false">
      <c r="A15" s="7"/>
      <c r="B15" s="8"/>
      <c r="C15" s="9" t="s">
        <v>167</v>
      </c>
      <c r="D15" s="10" t="n">
        <f aca="false">SUM(255050-47960-21924)</f>
        <v>185166</v>
      </c>
      <c r="E15" s="11" t="s">
        <v>166</v>
      </c>
    </row>
    <row r="16" customFormat="false" ht="13.8" hidden="false" customHeight="false" outlineLevel="0" collapsed="false">
      <c r="A16" s="7"/>
      <c r="B16" s="8"/>
      <c r="C16" s="9" t="s">
        <v>167</v>
      </c>
      <c r="D16" s="10" t="n">
        <v>8252</v>
      </c>
      <c r="E16" s="11" t="s">
        <v>166</v>
      </c>
    </row>
    <row r="17" customFormat="false" ht="13.8" hidden="false" customHeight="false" outlineLevel="0" collapsed="false">
      <c r="A17" s="7"/>
      <c r="B17" s="8"/>
      <c r="C17" s="9" t="s">
        <v>167</v>
      </c>
      <c r="D17" s="10" t="n">
        <v>70779</v>
      </c>
      <c r="E17" s="11" t="s">
        <v>330</v>
      </c>
    </row>
    <row r="18" customFormat="false" ht="13.8" hidden="false" customHeight="false" outlineLevel="0" collapsed="false">
      <c r="A18" s="7"/>
      <c r="B18" s="8"/>
      <c r="C18" s="9" t="s">
        <v>167</v>
      </c>
      <c r="D18" s="10" t="n">
        <v>277424</v>
      </c>
      <c r="E18" s="11" t="s">
        <v>331</v>
      </c>
    </row>
    <row r="19" customFormat="false" ht="13.8" hidden="false" customHeight="false" outlineLevel="0" collapsed="false">
      <c r="A19" s="7"/>
      <c r="B19" s="8"/>
      <c r="C19" s="9" t="s">
        <v>167</v>
      </c>
      <c r="D19" s="10" t="n">
        <v>110976</v>
      </c>
      <c r="E19" s="11" t="s">
        <v>332</v>
      </c>
    </row>
    <row r="20" customFormat="false" ht="13.8" hidden="false" customHeight="false" outlineLevel="0" collapsed="false">
      <c r="A20" s="7"/>
      <c r="B20" s="8"/>
      <c r="C20" s="9" t="s">
        <v>167</v>
      </c>
      <c r="D20" s="10" t="n">
        <v>1032</v>
      </c>
      <c r="E20" s="11" t="s">
        <v>166</v>
      </c>
    </row>
    <row r="21" customFormat="false" ht="13.8" hidden="false" customHeight="false" outlineLevel="0" collapsed="false">
      <c r="A21" s="7"/>
      <c r="B21" s="8"/>
      <c r="C21" s="9" t="s">
        <v>167</v>
      </c>
      <c r="D21" s="10" t="n">
        <v>25130</v>
      </c>
      <c r="E21" s="11" t="s">
        <v>166</v>
      </c>
    </row>
    <row r="22" customFormat="false" ht="13.8" hidden="false" customHeight="false" outlineLevel="0" collapsed="false">
      <c r="A22" s="7"/>
      <c r="B22" s="8"/>
      <c r="C22" s="9" t="s">
        <v>96</v>
      </c>
      <c r="D22" s="10" t="n">
        <v>-1325</v>
      </c>
      <c r="E22" s="11" t="s">
        <v>333</v>
      </c>
    </row>
    <row r="23" customFormat="false" ht="13.8" hidden="false" customHeight="false" outlineLevel="0" collapsed="false">
      <c r="A23" s="7"/>
      <c r="B23" s="8"/>
      <c r="C23" s="9" t="s">
        <v>170</v>
      </c>
      <c r="D23" s="10" t="n">
        <v>2619</v>
      </c>
      <c r="E23" s="11" t="s">
        <v>334</v>
      </c>
    </row>
    <row r="24" customFormat="false" ht="13.8" hidden="false" customHeight="false" outlineLevel="0" collapsed="false">
      <c r="A24" s="7"/>
      <c r="B24" s="8"/>
      <c r="C24" s="9" t="s">
        <v>170</v>
      </c>
      <c r="D24" s="10" t="n">
        <v>3750</v>
      </c>
      <c r="E24" s="11" t="s">
        <v>175</v>
      </c>
    </row>
    <row r="25" customFormat="false" ht="13.8" hidden="false" customHeight="false" outlineLevel="0" collapsed="false">
      <c r="A25" s="7"/>
      <c r="B25" s="8"/>
      <c r="C25" s="9" t="s">
        <v>170</v>
      </c>
      <c r="D25" s="10" t="n">
        <v>1700</v>
      </c>
      <c r="E25" s="11" t="s">
        <v>175</v>
      </c>
    </row>
    <row r="26" customFormat="false" ht="13.8" hidden="false" customHeight="false" outlineLevel="0" collapsed="false">
      <c r="A26" s="7"/>
      <c r="B26" s="8"/>
      <c r="C26" s="9" t="s">
        <v>170</v>
      </c>
      <c r="D26" s="10" t="n">
        <v>175</v>
      </c>
      <c r="E26" s="11" t="s">
        <v>175</v>
      </c>
    </row>
    <row r="27" customFormat="false" ht="14.25" hidden="false" customHeight="true" outlineLevel="0" collapsed="false">
      <c r="A27" s="4" t="s">
        <v>24</v>
      </c>
      <c r="B27" s="4"/>
      <c r="C27" s="12"/>
      <c r="D27" s="54" t="n">
        <f aca="false">SUM(D11:D26)</f>
        <v>1001088</v>
      </c>
      <c r="E27" s="14"/>
    </row>
    <row r="28" customFormat="false" ht="13.8" hidden="false" customHeight="false" outlineLevel="0" collapsed="false">
      <c r="A28" s="15" t="s">
        <v>25</v>
      </c>
      <c r="B28" s="15"/>
      <c r="C28" s="9"/>
      <c r="D28" s="10" t="n">
        <v>47960</v>
      </c>
      <c r="E28" s="15" t="s">
        <v>335</v>
      </c>
    </row>
    <row r="29" customFormat="false" ht="13.8" hidden="false" customHeight="false" outlineLevel="0" collapsed="false">
      <c r="A29" s="4" t="s">
        <v>27</v>
      </c>
      <c r="B29" s="4"/>
      <c r="C29" s="12"/>
      <c r="D29" s="54" t="n">
        <f aca="false">SUM(D28)</f>
        <v>47960</v>
      </c>
      <c r="E29" s="4"/>
    </row>
    <row r="30" customFormat="false" ht="13.8" hidden="false" customHeight="false" outlineLevel="0" collapsed="false">
      <c r="A30" s="15" t="s">
        <v>28</v>
      </c>
      <c r="B30" s="15"/>
      <c r="C30" s="9" t="s">
        <v>167</v>
      </c>
      <c r="D30" s="10" t="n">
        <v>1325</v>
      </c>
      <c r="E30" s="15" t="s">
        <v>333</v>
      </c>
    </row>
    <row r="31" customFormat="false" ht="13.8" hidden="false" customHeight="false" outlineLevel="0" collapsed="false">
      <c r="A31" s="15"/>
      <c r="B31" s="15"/>
      <c r="C31" s="9" t="s">
        <v>167</v>
      </c>
      <c r="D31" s="10" t="n">
        <v>5092</v>
      </c>
      <c r="E31" s="15" t="s">
        <v>336</v>
      </c>
    </row>
    <row r="32" customFormat="false" ht="13.8" hidden="false" customHeight="false" outlineLevel="0" collapsed="false">
      <c r="A32" s="15"/>
      <c r="B32" s="15"/>
      <c r="C32" s="9" t="s">
        <v>167</v>
      </c>
      <c r="D32" s="10" t="n">
        <v>2038</v>
      </c>
      <c r="E32" s="15" t="s">
        <v>337</v>
      </c>
    </row>
    <row r="33" customFormat="false" ht="13.8" hidden="false" customHeight="false" outlineLevel="0" collapsed="false">
      <c r="A33" s="15"/>
      <c r="B33" s="15"/>
      <c r="C33" s="9" t="s">
        <v>41</v>
      </c>
      <c r="D33" s="10" t="n">
        <v>11911</v>
      </c>
      <c r="E33" s="15" t="s">
        <v>338</v>
      </c>
    </row>
    <row r="34" customFormat="false" ht="13.8" hidden="false" customHeight="false" outlineLevel="0" collapsed="false">
      <c r="A34" s="15"/>
      <c r="B34" s="15"/>
      <c r="C34" s="9" t="s">
        <v>41</v>
      </c>
      <c r="D34" s="10" t="n">
        <v>-1152</v>
      </c>
      <c r="E34" s="15" t="s">
        <v>339</v>
      </c>
    </row>
    <row r="35" customFormat="false" ht="13.8" hidden="false" customHeight="false" outlineLevel="0" collapsed="false">
      <c r="A35" s="4" t="s">
        <v>33</v>
      </c>
      <c r="B35" s="4"/>
      <c r="C35" s="12"/>
      <c r="D35" s="54" t="n">
        <f aca="false">SUM(D30:D34)</f>
        <v>19214</v>
      </c>
      <c r="E35" s="16"/>
    </row>
    <row r="36" customFormat="false" ht="13.8" hidden="false" customHeight="false" outlineLevel="0" collapsed="false">
      <c r="A36" s="15" t="s">
        <v>34</v>
      </c>
      <c r="B36" s="15"/>
      <c r="C36" s="9" t="s">
        <v>218</v>
      </c>
      <c r="D36" s="10" t="n">
        <v>288</v>
      </c>
      <c r="E36" s="15" t="s">
        <v>181</v>
      </c>
    </row>
    <row r="37" customFormat="false" ht="13.8" hidden="false" customHeight="false" outlineLevel="0" collapsed="false">
      <c r="A37" s="15"/>
      <c r="B37" s="15"/>
      <c r="C37" s="9" t="s">
        <v>340</v>
      </c>
      <c r="D37" s="10" t="n">
        <v>311</v>
      </c>
      <c r="E37" s="15" t="s">
        <v>181</v>
      </c>
    </row>
    <row r="38" customFormat="false" ht="13.8" hidden="false" customHeight="false" outlineLevel="0" collapsed="false">
      <c r="A38" s="15"/>
      <c r="B38" s="15"/>
      <c r="C38" s="9" t="s">
        <v>340</v>
      </c>
      <c r="D38" s="10" t="n">
        <v>288</v>
      </c>
      <c r="E38" s="15" t="s">
        <v>181</v>
      </c>
    </row>
    <row r="39" customFormat="false" ht="13.8" hidden="false" customHeight="false" outlineLevel="0" collapsed="false">
      <c r="A39" s="15"/>
      <c r="B39" s="15"/>
      <c r="C39" s="9" t="s">
        <v>60</v>
      </c>
      <c r="D39" s="10" t="n">
        <v>288</v>
      </c>
      <c r="E39" s="15" t="s">
        <v>181</v>
      </c>
    </row>
    <row r="40" customFormat="false" ht="13.8" hidden="false" customHeight="false" outlineLevel="0" collapsed="false">
      <c r="A40" s="15"/>
      <c r="B40" s="15"/>
      <c r="C40" s="9" t="s">
        <v>60</v>
      </c>
      <c r="D40" s="10" t="n">
        <v>887</v>
      </c>
      <c r="E40" s="15" t="s">
        <v>181</v>
      </c>
    </row>
    <row r="41" customFormat="false" ht="13.8" hidden="false" customHeight="false" outlineLevel="0" collapsed="false">
      <c r="A41" s="15"/>
      <c r="B41" s="15"/>
      <c r="C41" s="9" t="s">
        <v>60</v>
      </c>
      <c r="D41" s="10" t="n">
        <v>887</v>
      </c>
      <c r="E41" s="15" t="s">
        <v>181</v>
      </c>
    </row>
    <row r="42" customFormat="false" ht="13.8" hidden="false" customHeight="false" outlineLevel="0" collapsed="false">
      <c r="A42" s="15"/>
      <c r="B42" s="15"/>
      <c r="C42" s="9" t="s">
        <v>19</v>
      </c>
      <c r="D42" s="10" t="n">
        <v>23</v>
      </c>
      <c r="E42" s="15" t="s">
        <v>181</v>
      </c>
    </row>
    <row r="43" customFormat="false" ht="13.8" hidden="false" customHeight="false" outlineLevel="0" collapsed="false">
      <c r="A43" s="15"/>
      <c r="B43" s="15"/>
      <c r="C43" s="9" t="s">
        <v>72</v>
      </c>
      <c r="D43" s="10" t="n">
        <v>887</v>
      </c>
      <c r="E43" s="15" t="s">
        <v>181</v>
      </c>
    </row>
    <row r="44" customFormat="false" ht="13.8" hidden="false" customHeight="false" outlineLevel="0" collapsed="false">
      <c r="A44" s="15"/>
      <c r="B44" s="15"/>
      <c r="C44" s="9" t="s">
        <v>233</v>
      </c>
      <c r="D44" s="10" t="n">
        <v>288</v>
      </c>
      <c r="E44" s="15" t="s">
        <v>181</v>
      </c>
    </row>
    <row r="45" customFormat="false" ht="13.8" hidden="false" customHeight="false" outlineLevel="0" collapsed="false">
      <c r="A45" s="4" t="s">
        <v>42</v>
      </c>
      <c r="B45" s="4"/>
      <c r="C45" s="12"/>
      <c r="D45" s="54" t="n">
        <f aca="false">SUM(D36:D44)</f>
        <v>4147</v>
      </c>
      <c r="E45" s="16"/>
    </row>
    <row r="46" customFormat="false" ht="13.8" hidden="false" customHeight="false" outlineLevel="0" collapsed="false">
      <c r="A46" s="15" t="s">
        <v>43</v>
      </c>
      <c r="B46" s="15"/>
      <c r="C46" s="9"/>
      <c r="D46" s="10" t="n">
        <v>36772</v>
      </c>
      <c r="E46" s="15" t="s">
        <v>185</v>
      </c>
    </row>
    <row r="47" customFormat="false" ht="13.8" hidden="false" customHeight="false" outlineLevel="0" collapsed="false">
      <c r="A47" s="4" t="s">
        <v>45</v>
      </c>
      <c r="B47" s="4"/>
      <c r="C47" s="12"/>
      <c r="D47" s="54" t="n">
        <f aca="false">SUM(D46)</f>
        <v>36772</v>
      </c>
      <c r="E47" s="4"/>
    </row>
    <row r="48" customFormat="false" ht="13.8" hidden="false" customHeight="false" outlineLevel="0" collapsed="false">
      <c r="A48" s="16" t="s">
        <v>46</v>
      </c>
      <c r="B48" s="16"/>
      <c r="C48" s="16" t="n">
        <v>12</v>
      </c>
      <c r="D48" s="17" t="n">
        <v>1875</v>
      </c>
      <c r="E48" s="16" t="s">
        <v>186</v>
      </c>
    </row>
    <row r="49" customFormat="false" ht="13.8" hidden="false" customHeight="false" outlineLevel="0" collapsed="false">
      <c r="A49" s="4" t="s">
        <v>48</v>
      </c>
      <c r="B49" s="16"/>
      <c r="C49" s="16"/>
      <c r="D49" s="58" t="n">
        <f aca="false">SUM(D48)</f>
        <v>1875</v>
      </c>
      <c r="E49" s="16"/>
    </row>
    <row r="50" customFormat="false" ht="13.8" hidden="false" customHeight="false" outlineLevel="0" collapsed="false">
      <c r="A50" s="15" t="s">
        <v>49</v>
      </c>
      <c r="B50" s="15"/>
      <c r="C50" s="9" t="s">
        <v>167</v>
      </c>
      <c r="D50" s="19" t="n">
        <v>24931</v>
      </c>
      <c r="E50" s="20" t="s">
        <v>341</v>
      </c>
    </row>
    <row r="51" customFormat="false" ht="13.8" hidden="false" customHeight="false" outlineLevel="0" collapsed="false">
      <c r="A51" s="7"/>
      <c r="B51" s="8"/>
      <c r="C51" s="9" t="s">
        <v>167</v>
      </c>
      <c r="D51" s="10" t="n">
        <v>21924</v>
      </c>
      <c r="E51" s="11" t="s">
        <v>342</v>
      </c>
    </row>
    <row r="52" customFormat="false" ht="13.8" hidden="false" customHeight="false" outlineLevel="0" collapsed="false">
      <c r="A52" s="4" t="s">
        <v>52</v>
      </c>
      <c r="B52" s="4"/>
      <c r="C52" s="12"/>
      <c r="D52" s="54" t="n">
        <f aca="false">SUM(D50:D51)</f>
        <v>46855</v>
      </c>
      <c r="E52" s="16"/>
    </row>
    <row r="53" s="2" customFormat="true" ht="13.8" hidden="false" customHeight="false" outlineLevel="0" collapsed="false">
      <c r="A53" s="2" t="s">
        <v>190</v>
      </c>
      <c r="D53" s="3" t="n">
        <f aca="false">SUM(D27+D29+D35+D45+D47+D49+D52)</f>
        <v>1157911</v>
      </c>
    </row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24.6"/>
    <col collapsed="false" customWidth="true" hidden="false" outlineLevel="0" max="2" min="2" style="0" width="19.17"/>
    <col collapsed="false" customWidth="true" hidden="false" outlineLevel="0" max="3" min="3" style="0" width="14.31"/>
    <col collapsed="false" customWidth="true" hidden="false" outlineLevel="0" max="4" min="4" style="0" width="15.42"/>
    <col collapsed="false" customWidth="true" hidden="false" outlineLevel="0" max="5" min="5" style="0" width="42.93"/>
    <col collapsed="false" customWidth="true" hidden="false" outlineLevel="0" max="8" min="6" style="0" width="9.13"/>
    <col collapsed="false" customWidth="true" hidden="false" outlineLevel="0" max="9" min="9" style="0" width="11.71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2" t="s">
        <v>343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/>
      <c r="B4" s="2"/>
      <c r="C4" s="2"/>
      <c r="D4" s="2"/>
    </row>
    <row r="5" customFormat="false" ht="15" hidden="false" customHeight="false" outlineLevel="0" collapsed="false">
      <c r="A5" s="2"/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/>
      <c r="B8" s="2" t="s">
        <v>344</v>
      </c>
      <c r="C8" s="2"/>
      <c r="D8" s="59"/>
      <c r="E8" s="60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56</v>
      </c>
      <c r="B11" s="8"/>
      <c r="C11" s="9" t="s">
        <v>165</v>
      </c>
      <c r="D11" s="10" t="n">
        <v>14650.89</v>
      </c>
      <c r="E11" s="15" t="s">
        <v>345</v>
      </c>
    </row>
    <row r="12" customFormat="false" ht="13.8" hidden="false" customHeight="false" outlineLevel="0" collapsed="false">
      <c r="A12" s="7"/>
      <c r="B12" s="8"/>
      <c r="C12" s="9" t="s">
        <v>173</v>
      </c>
      <c r="D12" s="10" t="n">
        <v>12551.65</v>
      </c>
      <c r="E12" s="15" t="s">
        <v>345</v>
      </c>
    </row>
    <row r="13" customFormat="false" ht="13.8" hidden="false" customHeight="false" outlineLevel="0" collapsed="false">
      <c r="A13" s="21" t="s">
        <v>58</v>
      </c>
      <c r="B13" s="5"/>
      <c r="C13" s="22"/>
      <c r="D13" s="13" t="n">
        <f aca="false">SUM(D11:D12)</f>
        <v>27202.54</v>
      </c>
      <c r="E13" s="4"/>
    </row>
    <row r="14" customFormat="false" ht="13.8" hidden="false" customHeight="false" outlineLevel="0" collapsed="false">
      <c r="A14" s="7" t="s">
        <v>59</v>
      </c>
      <c r="B14" s="8"/>
      <c r="C14" s="9" t="s">
        <v>165</v>
      </c>
      <c r="D14" s="10" t="n">
        <v>1537.89</v>
      </c>
      <c r="E14" s="15" t="s">
        <v>196</v>
      </c>
    </row>
    <row r="15" customFormat="false" ht="13.8" hidden="false" customHeight="false" outlineLevel="0" collapsed="false">
      <c r="A15" s="7"/>
      <c r="B15" s="8"/>
      <c r="C15" s="9" t="s">
        <v>39</v>
      </c>
      <c r="D15" s="10" t="n">
        <v>1387.33</v>
      </c>
      <c r="E15" s="15" t="s">
        <v>61</v>
      </c>
    </row>
    <row r="16" customFormat="false" ht="13.8" hidden="false" customHeight="false" outlineLevel="0" collapsed="false">
      <c r="A16" s="21" t="s">
        <v>62</v>
      </c>
      <c r="B16" s="5"/>
      <c r="C16" s="22"/>
      <c r="D16" s="13" t="n">
        <f aca="false">SUM(D14:D15)</f>
        <v>2925.22</v>
      </c>
      <c r="E16" s="4"/>
    </row>
    <row r="17" customFormat="false" ht="13.8" hidden="false" customHeight="false" outlineLevel="0" collapsed="false">
      <c r="A17" s="7" t="s">
        <v>63</v>
      </c>
      <c r="B17" s="15"/>
      <c r="C17" s="9" t="s">
        <v>40</v>
      </c>
      <c r="D17" s="10" t="n">
        <v>6857.77</v>
      </c>
      <c r="E17" s="15" t="s">
        <v>346</v>
      </c>
    </row>
    <row r="18" customFormat="false" ht="13.8" hidden="false" customHeight="false" outlineLevel="0" collapsed="false">
      <c r="A18" s="21" t="s">
        <v>65</v>
      </c>
      <c r="B18" s="4"/>
      <c r="C18" s="23"/>
      <c r="D18" s="13" t="n">
        <f aca="false">SUM(D17)</f>
        <v>6857.77</v>
      </c>
      <c r="E18" s="4"/>
    </row>
    <row r="19" customFormat="false" ht="13.8" hidden="false" customHeight="false" outlineLevel="0" collapsed="false">
      <c r="A19" s="7" t="s">
        <v>66</v>
      </c>
      <c r="B19" s="15"/>
      <c r="C19" s="9" t="s">
        <v>12</v>
      </c>
      <c r="D19" s="24" t="n">
        <v>67.78</v>
      </c>
      <c r="E19" s="15" t="s">
        <v>347</v>
      </c>
    </row>
    <row r="20" customFormat="false" ht="13.8" hidden="false" customHeight="false" outlineLevel="0" collapsed="false">
      <c r="A20" s="7"/>
      <c r="B20" s="15"/>
      <c r="C20" s="9" t="s">
        <v>165</v>
      </c>
      <c r="D20" s="24" t="n">
        <v>25.18</v>
      </c>
      <c r="E20" s="15" t="s">
        <v>347</v>
      </c>
    </row>
    <row r="21" customFormat="false" ht="13.8" hidden="false" customHeight="false" outlineLevel="0" collapsed="false">
      <c r="A21" s="7"/>
      <c r="B21" s="15"/>
      <c r="C21" s="9" t="s">
        <v>165</v>
      </c>
      <c r="D21" s="24" t="n">
        <v>25.18</v>
      </c>
      <c r="E21" s="15" t="s">
        <v>347</v>
      </c>
    </row>
    <row r="22" customFormat="false" ht="13.8" hidden="false" customHeight="false" outlineLevel="0" collapsed="false">
      <c r="A22" s="7"/>
      <c r="B22" s="15"/>
      <c r="C22" s="9" t="s">
        <v>39</v>
      </c>
      <c r="D22" s="24" t="n">
        <v>2417.06</v>
      </c>
      <c r="E22" s="15" t="s">
        <v>348</v>
      </c>
    </row>
    <row r="23" customFormat="false" ht="13.8" hidden="false" customHeight="false" outlineLevel="0" collapsed="false">
      <c r="A23" s="7"/>
      <c r="B23" s="15"/>
      <c r="C23" s="9" t="s">
        <v>40</v>
      </c>
      <c r="D23" s="24" t="n">
        <v>3178.85</v>
      </c>
      <c r="E23" s="15" t="s">
        <v>349</v>
      </c>
    </row>
    <row r="24" customFormat="false" ht="13.8" hidden="false" customHeight="false" outlineLevel="0" collapsed="false">
      <c r="A24" s="7"/>
      <c r="B24" s="15"/>
      <c r="C24" s="9" t="s">
        <v>40</v>
      </c>
      <c r="D24" s="24" t="n">
        <v>1007.03</v>
      </c>
      <c r="E24" s="15" t="s">
        <v>350</v>
      </c>
    </row>
    <row r="25" customFormat="false" ht="13.8" hidden="false" customHeight="false" outlineLevel="0" collapsed="false">
      <c r="A25" s="7"/>
      <c r="B25" s="15"/>
      <c r="C25" s="9" t="s">
        <v>88</v>
      </c>
      <c r="D25" s="24" t="n">
        <v>92.32</v>
      </c>
      <c r="E25" s="15" t="s">
        <v>351</v>
      </c>
    </row>
    <row r="26" customFormat="false" ht="13.8" hidden="false" customHeight="false" outlineLevel="0" collapsed="false">
      <c r="A26" s="7"/>
      <c r="B26" s="15"/>
      <c r="C26" s="9" t="s">
        <v>88</v>
      </c>
      <c r="D26" s="24" t="n">
        <v>32.28</v>
      </c>
      <c r="E26" s="15" t="s">
        <v>352</v>
      </c>
    </row>
    <row r="27" customFormat="false" ht="13.8" hidden="false" customHeight="false" outlineLevel="0" collapsed="false">
      <c r="A27" s="4" t="s">
        <v>75</v>
      </c>
      <c r="B27" s="4"/>
      <c r="C27" s="12"/>
      <c r="D27" s="13" t="n">
        <f aca="false">SUM(D19:D26)</f>
        <v>6845.68</v>
      </c>
      <c r="E27" s="15"/>
    </row>
    <row r="28" customFormat="false" ht="13.8" hidden="false" customHeight="false" outlineLevel="0" collapsed="false">
      <c r="A28" s="15" t="s">
        <v>76</v>
      </c>
      <c r="B28" s="15"/>
      <c r="C28" s="9" t="s">
        <v>252</v>
      </c>
      <c r="D28" s="10" t="n">
        <v>180</v>
      </c>
      <c r="E28" s="15" t="s">
        <v>353</v>
      </c>
    </row>
    <row r="29" customFormat="false" ht="13.8" hidden="false" customHeight="false" outlineLevel="0" collapsed="false">
      <c r="A29" s="15"/>
      <c r="B29" s="15"/>
      <c r="C29" s="9" t="s">
        <v>252</v>
      </c>
      <c r="D29" s="10" t="n">
        <v>250</v>
      </c>
      <c r="E29" s="15" t="s">
        <v>354</v>
      </c>
    </row>
    <row r="30" customFormat="false" ht="13.8" hidden="false" customHeight="false" outlineLevel="0" collapsed="false">
      <c r="A30" s="15"/>
      <c r="B30" s="15"/>
      <c r="C30" s="9" t="s">
        <v>165</v>
      </c>
      <c r="D30" s="10" t="n">
        <v>95.68</v>
      </c>
      <c r="E30" s="15" t="s">
        <v>355</v>
      </c>
    </row>
    <row r="31" customFormat="false" ht="13.8" hidden="false" customHeight="false" outlineLevel="0" collapsed="false">
      <c r="A31" s="15"/>
      <c r="B31" s="15"/>
      <c r="C31" s="9" t="s">
        <v>167</v>
      </c>
      <c r="D31" s="10" t="n">
        <v>222.38</v>
      </c>
      <c r="E31" s="15" t="s">
        <v>356</v>
      </c>
    </row>
    <row r="32" customFormat="false" ht="13.8" hidden="false" customHeight="false" outlineLevel="0" collapsed="false">
      <c r="A32" s="15"/>
      <c r="B32" s="15"/>
      <c r="C32" s="9" t="s">
        <v>39</v>
      </c>
      <c r="D32" s="10" t="n">
        <v>1302.14</v>
      </c>
      <c r="E32" s="15" t="s">
        <v>357</v>
      </c>
    </row>
    <row r="33" customFormat="false" ht="13.8" hidden="false" customHeight="false" outlineLevel="0" collapsed="false">
      <c r="A33" s="15"/>
      <c r="B33" s="15"/>
      <c r="C33" s="9" t="s">
        <v>39</v>
      </c>
      <c r="D33" s="10" t="n">
        <v>293.93</v>
      </c>
      <c r="E33" s="15" t="s">
        <v>358</v>
      </c>
    </row>
    <row r="34" customFormat="false" ht="13.8" hidden="false" customHeight="false" outlineLevel="0" collapsed="false">
      <c r="A34" s="15"/>
      <c r="B34" s="15"/>
      <c r="C34" s="9" t="s">
        <v>60</v>
      </c>
      <c r="D34" s="10" t="n">
        <v>147.86</v>
      </c>
      <c r="E34" s="15" t="s">
        <v>358</v>
      </c>
    </row>
    <row r="35" customFormat="false" ht="13.8" hidden="false" customHeight="false" outlineLevel="0" collapsed="false">
      <c r="A35" s="15"/>
      <c r="B35" s="15"/>
      <c r="C35" s="9" t="s">
        <v>60</v>
      </c>
      <c r="D35" s="10" t="n">
        <v>1799.28</v>
      </c>
      <c r="E35" s="15" t="s">
        <v>359</v>
      </c>
    </row>
    <row r="36" customFormat="false" ht="13.8" hidden="false" customHeight="false" outlineLevel="0" collapsed="false">
      <c r="A36" s="15"/>
      <c r="B36" s="15"/>
      <c r="C36" s="9" t="s">
        <v>74</v>
      </c>
      <c r="D36" s="10" t="n">
        <v>330</v>
      </c>
      <c r="E36" s="15" t="s">
        <v>360</v>
      </c>
    </row>
    <row r="37" customFormat="false" ht="13.8" hidden="false" customHeight="false" outlineLevel="0" collapsed="false">
      <c r="A37" s="15"/>
      <c r="B37" s="15"/>
      <c r="C37" s="9" t="s">
        <v>40</v>
      </c>
      <c r="D37" s="10" t="n">
        <v>2543.41</v>
      </c>
      <c r="E37" s="15" t="s">
        <v>82</v>
      </c>
    </row>
    <row r="38" customFormat="false" ht="13.8" hidden="false" customHeight="false" outlineLevel="0" collapsed="false">
      <c r="A38" s="15"/>
      <c r="B38" s="15"/>
      <c r="C38" s="9" t="s">
        <v>40</v>
      </c>
      <c r="D38" s="10" t="n">
        <v>2933.92</v>
      </c>
      <c r="E38" s="15" t="s">
        <v>361</v>
      </c>
    </row>
    <row r="39" customFormat="false" ht="13.8" hidden="false" customHeight="false" outlineLevel="0" collapsed="false">
      <c r="A39" s="15"/>
      <c r="B39" s="15"/>
      <c r="C39" s="9" t="s">
        <v>88</v>
      </c>
      <c r="D39" s="10" t="n">
        <v>250</v>
      </c>
      <c r="E39" s="15" t="s">
        <v>280</v>
      </c>
    </row>
    <row r="40" customFormat="false" ht="13.8" hidden="false" customHeight="false" outlineLevel="0" collapsed="false">
      <c r="A40" s="4" t="s">
        <v>90</v>
      </c>
      <c r="B40" s="4"/>
      <c r="C40" s="12"/>
      <c r="D40" s="13" t="n">
        <f aca="false">SUM(D28:D39)</f>
        <v>10348.6</v>
      </c>
      <c r="E40" s="4"/>
    </row>
    <row r="41" customFormat="false" ht="13.8" hidden="false" customHeight="false" outlineLevel="0" collapsed="false">
      <c r="A41" s="15" t="s">
        <v>91</v>
      </c>
      <c r="B41" s="15"/>
      <c r="C41" s="9" t="s">
        <v>252</v>
      </c>
      <c r="D41" s="10" t="n">
        <v>225</v>
      </c>
      <c r="E41" s="15" t="s">
        <v>362</v>
      </c>
    </row>
    <row r="42" customFormat="false" ht="13.8" hidden="false" customHeight="false" outlineLevel="0" collapsed="false">
      <c r="A42" s="15"/>
      <c r="B42" s="15"/>
      <c r="C42" s="9" t="s">
        <v>165</v>
      </c>
      <c r="D42" s="10" t="n">
        <v>5500</v>
      </c>
      <c r="E42" s="15" t="s">
        <v>363</v>
      </c>
    </row>
    <row r="43" customFormat="false" ht="13.8" hidden="false" customHeight="false" outlineLevel="0" collapsed="false">
      <c r="A43" s="15"/>
      <c r="B43" s="15"/>
      <c r="C43" s="9" t="s">
        <v>165</v>
      </c>
      <c r="D43" s="10" t="n">
        <v>95.52</v>
      </c>
      <c r="E43" s="15" t="s">
        <v>364</v>
      </c>
    </row>
    <row r="44" customFormat="false" ht="13.8" hidden="false" customHeight="false" outlineLevel="0" collapsed="false">
      <c r="A44" s="15"/>
      <c r="B44" s="15"/>
      <c r="C44" s="9" t="s">
        <v>165</v>
      </c>
      <c r="D44" s="10" t="n">
        <v>551.18</v>
      </c>
      <c r="E44" s="15" t="s">
        <v>365</v>
      </c>
    </row>
    <row r="45" customFormat="false" ht="13.8" hidden="false" customHeight="false" outlineLevel="0" collapsed="false">
      <c r="A45" s="15"/>
      <c r="B45" s="15"/>
      <c r="C45" s="9" t="s">
        <v>165</v>
      </c>
      <c r="D45" s="10" t="n">
        <v>22.65</v>
      </c>
      <c r="E45" s="15" t="s">
        <v>366</v>
      </c>
    </row>
    <row r="46" customFormat="false" ht="13.8" hidden="false" customHeight="false" outlineLevel="0" collapsed="false">
      <c r="A46" s="15"/>
      <c r="B46" s="15"/>
      <c r="C46" s="9" t="s">
        <v>165</v>
      </c>
      <c r="D46" s="10" t="n">
        <v>9.98</v>
      </c>
      <c r="E46" s="15" t="s">
        <v>367</v>
      </c>
    </row>
    <row r="47" customFormat="false" ht="13.8" hidden="false" customHeight="false" outlineLevel="0" collapsed="false">
      <c r="A47" s="15"/>
      <c r="B47" s="15"/>
      <c r="C47" s="9" t="s">
        <v>165</v>
      </c>
      <c r="D47" s="10" t="n">
        <v>363.55</v>
      </c>
      <c r="E47" s="15" t="s">
        <v>368</v>
      </c>
    </row>
    <row r="48" customFormat="false" ht="13.8" hidden="false" customHeight="false" outlineLevel="0" collapsed="false">
      <c r="A48" s="15"/>
      <c r="B48" s="15"/>
      <c r="C48" s="9" t="s">
        <v>165</v>
      </c>
      <c r="D48" s="10" t="n">
        <v>5.73</v>
      </c>
      <c r="E48" s="15" t="s">
        <v>369</v>
      </c>
    </row>
    <row r="49" customFormat="false" ht="13.8" hidden="false" customHeight="false" outlineLevel="0" collapsed="false">
      <c r="A49" s="15"/>
      <c r="B49" s="15"/>
      <c r="C49" s="9" t="s">
        <v>165</v>
      </c>
      <c r="D49" s="10" t="n">
        <v>49.61</v>
      </c>
      <c r="E49" s="15" t="s">
        <v>370</v>
      </c>
    </row>
    <row r="50" customFormat="false" ht="13.8" hidden="false" customHeight="false" outlineLevel="0" collapsed="false">
      <c r="A50" s="15"/>
      <c r="B50" s="15"/>
      <c r="C50" s="9" t="s">
        <v>165</v>
      </c>
      <c r="D50" s="10" t="n">
        <v>4444.71</v>
      </c>
      <c r="E50" s="15" t="s">
        <v>371</v>
      </c>
    </row>
    <row r="51" customFormat="false" ht="13.8" hidden="false" customHeight="false" outlineLevel="0" collapsed="false">
      <c r="A51" s="15"/>
      <c r="B51" s="15"/>
      <c r="C51" s="9" t="s">
        <v>165</v>
      </c>
      <c r="D51" s="10" t="n">
        <v>7497</v>
      </c>
      <c r="E51" s="15" t="s">
        <v>229</v>
      </c>
    </row>
    <row r="52" customFormat="false" ht="13.8" hidden="false" customHeight="false" outlineLevel="0" collapsed="false">
      <c r="A52" s="15"/>
      <c r="B52" s="15"/>
      <c r="C52" s="9" t="s">
        <v>165</v>
      </c>
      <c r="D52" s="10" t="n">
        <v>76</v>
      </c>
      <c r="E52" s="15" t="s">
        <v>372</v>
      </c>
    </row>
    <row r="53" customFormat="false" ht="13.8" hidden="false" customHeight="false" outlineLevel="0" collapsed="false">
      <c r="A53" s="15"/>
      <c r="B53" s="15"/>
      <c r="C53" s="9" t="s">
        <v>165</v>
      </c>
      <c r="D53" s="10" t="n">
        <v>8</v>
      </c>
      <c r="E53" s="15" t="s">
        <v>373</v>
      </c>
    </row>
    <row r="54" customFormat="false" ht="13.8" hidden="false" customHeight="false" outlineLevel="0" collapsed="false">
      <c r="A54" s="15"/>
      <c r="B54" s="15"/>
      <c r="C54" s="9" t="s">
        <v>39</v>
      </c>
      <c r="D54" s="10" t="n">
        <v>412.07</v>
      </c>
      <c r="E54" s="15" t="s">
        <v>374</v>
      </c>
    </row>
    <row r="55" customFormat="false" ht="13.8" hidden="false" customHeight="false" outlineLevel="0" collapsed="false">
      <c r="A55" s="15"/>
      <c r="B55" s="15"/>
      <c r="C55" s="9" t="s">
        <v>39</v>
      </c>
      <c r="D55" s="10" t="n">
        <v>410.36</v>
      </c>
      <c r="E55" s="15" t="s">
        <v>214</v>
      </c>
    </row>
    <row r="56" customFormat="false" ht="13.8" hidden="false" customHeight="false" outlineLevel="0" collapsed="false">
      <c r="A56" s="15"/>
      <c r="B56" s="15"/>
      <c r="C56" s="9" t="s">
        <v>60</v>
      </c>
      <c r="D56" s="10" t="n">
        <v>440</v>
      </c>
      <c r="E56" s="15" t="s">
        <v>375</v>
      </c>
    </row>
    <row r="57" customFormat="false" ht="13.8" hidden="false" customHeight="false" outlineLevel="0" collapsed="false">
      <c r="A57" s="15"/>
      <c r="B57" s="15"/>
      <c r="C57" s="9" t="s">
        <v>60</v>
      </c>
      <c r="D57" s="10" t="n">
        <v>3.32</v>
      </c>
      <c r="E57" s="15" t="s">
        <v>376</v>
      </c>
    </row>
    <row r="58" customFormat="false" ht="13.8" hidden="false" customHeight="false" outlineLevel="0" collapsed="false">
      <c r="A58" s="15"/>
      <c r="B58" s="15"/>
      <c r="C58" s="9" t="s">
        <v>60</v>
      </c>
      <c r="D58" s="10" t="n">
        <v>6.74</v>
      </c>
      <c r="E58" s="15" t="s">
        <v>377</v>
      </c>
    </row>
    <row r="59" customFormat="false" ht="13.8" hidden="false" customHeight="false" outlineLevel="0" collapsed="false">
      <c r="A59" s="15"/>
      <c r="B59" s="15"/>
      <c r="C59" s="9" t="s">
        <v>40</v>
      </c>
      <c r="D59" s="10" t="n">
        <v>80</v>
      </c>
      <c r="E59" s="15" t="s">
        <v>362</v>
      </c>
    </row>
    <row r="60" customFormat="false" ht="13.8" hidden="false" customHeight="false" outlineLevel="0" collapsed="false">
      <c r="A60" s="15"/>
      <c r="B60" s="15"/>
      <c r="C60" s="9" t="s">
        <v>40</v>
      </c>
      <c r="D60" s="10" t="n">
        <v>1119</v>
      </c>
      <c r="E60" s="15" t="s">
        <v>378</v>
      </c>
    </row>
    <row r="61" customFormat="false" ht="13.8" hidden="false" customHeight="false" outlineLevel="0" collapsed="false">
      <c r="A61" s="15"/>
      <c r="B61" s="15"/>
      <c r="C61" s="9" t="s">
        <v>40</v>
      </c>
      <c r="D61" s="10" t="n">
        <v>18778.49</v>
      </c>
      <c r="E61" s="15" t="s">
        <v>97</v>
      </c>
    </row>
    <row r="62" customFormat="false" ht="13.8" hidden="false" customHeight="false" outlineLevel="0" collapsed="false">
      <c r="A62" s="15"/>
      <c r="B62" s="15"/>
      <c r="C62" s="9" t="s">
        <v>173</v>
      </c>
      <c r="D62" s="10" t="n">
        <v>1904</v>
      </c>
      <c r="E62" s="15" t="s">
        <v>379</v>
      </c>
    </row>
    <row r="63" customFormat="false" ht="13.8" hidden="false" customHeight="false" outlineLevel="0" collapsed="false">
      <c r="A63" s="15"/>
      <c r="B63" s="15"/>
      <c r="C63" s="9" t="s">
        <v>88</v>
      </c>
      <c r="D63" s="10" t="n">
        <v>19742.1</v>
      </c>
      <c r="E63" s="15" t="s">
        <v>92</v>
      </c>
    </row>
    <row r="64" customFormat="false" ht="13.8" hidden="false" customHeight="false" outlineLevel="0" collapsed="false">
      <c r="A64" s="4" t="s">
        <v>119</v>
      </c>
      <c r="B64" s="4"/>
      <c r="C64" s="12"/>
      <c r="D64" s="13" t="n">
        <f aca="false">SUM(D41:D63)</f>
        <v>61745.01</v>
      </c>
      <c r="E64" s="16"/>
    </row>
    <row r="65" customFormat="false" ht="13.8" hidden="false" customHeight="false" outlineLevel="0" collapsed="false">
      <c r="A65" s="45" t="s">
        <v>230</v>
      </c>
      <c r="B65" s="4"/>
      <c r="C65" s="56" t="s">
        <v>60</v>
      </c>
      <c r="D65" s="57" t="n">
        <v>6118.3</v>
      </c>
      <c r="E65" s="16" t="s">
        <v>305</v>
      </c>
    </row>
    <row r="66" customFormat="false" ht="13.8" hidden="false" customHeight="false" outlineLevel="0" collapsed="false">
      <c r="A66" s="4" t="s">
        <v>232</v>
      </c>
      <c r="B66" s="4"/>
      <c r="C66" s="12"/>
      <c r="D66" s="13" t="n">
        <f aca="false">SUM(D65:D65)</f>
        <v>6118.3</v>
      </c>
      <c r="E66" s="16"/>
    </row>
    <row r="67" customFormat="false" ht="13.8" hidden="false" customHeight="false" outlineLevel="0" collapsed="false">
      <c r="A67" s="61" t="s">
        <v>380</v>
      </c>
      <c r="B67" s="15"/>
      <c r="C67" s="9" t="s">
        <v>167</v>
      </c>
      <c r="D67" s="10" t="n">
        <v>569.42</v>
      </c>
      <c r="E67" s="15" t="s">
        <v>381</v>
      </c>
    </row>
    <row r="68" customFormat="false" ht="13.8" hidden="false" customHeight="false" outlineLevel="0" collapsed="false">
      <c r="A68" s="4" t="s">
        <v>382</v>
      </c>
      <c r="B68" s="4"/>
      <c r="C68" s="12"/>
      <c r="D68" s="13" t="n">
        <f aca="false">SUM(D67)</f>
        <v>569.42</v>
      </c>
      <c r="E68" s="4"/>
    </row>
    <row r="69" customFormat="false" ht="13.8" hidden="false" customHeight="false" outlineLevel="0" collapsed="false">
      <c r="A69" s="15" t="s">
        <v>120</v>
      </c>
      <c r="B69" s="15"/>
      <c r="C69" s="9" t="s">
        <v>252</v>
      </c>
      <c r="D69" s="10" t="n">
        <v>159.34</v>
      </c>
      <c r="E69" s="15" t="s">
        <v>181</v>
      </c>
    </row>
    <row r="70" customFormat="false" ht="13.8" hidden="false" customHeight="false" outlineLevel="0" collapsed="false">
      <c r="A70" s="15"/>
      <c r="B70" s="15"/>
      <c r="C70" s="9" t="s">
        <v>383</v>
      </c>
      <c r="D70" s="10" t="n">
        <v>342.13</v>
      </c>
      <c r="E70" s="15" t="s">
        <v>181</v>
      </c>
    </row>
    <row r="71" customFormat="false" ht="13.8" hidden="false" customHeight="false" outlineLevel="0" collapsed="false">
      <c r="A71" s="15"/>
      <c r="B71" s="15"/>
      <c r="C71" s="9" t="s">
        <v>35</v>
      </c>
      <c r="D71" s="10" t="n">
        <v>140</v>
      </c>
      <c r="E71" s="15" t="s">
        <v>181</v>
      </c>
    </row>
    <row r="72" customFormat="false" ht="13.8" hidden="false" customHeight="false" outlineLevel="0" collapsed="false">
      <c r="A72" s="15"/>
      <c r="B72" s="15"/>
      <c r="C72" s="9" t="s">
        <v>165</v>
      </c>
      <c r="D72" s="10" t="n">
        <v>409.19</v>
      </c>
      <c r="E72" s="15" t="s">
        <v>181</v>
      </c>
    </row>
    <row r="73" customFormat="false" ht="13.8" hidden="false" customHeight="false" outlineLevel="0" collapsed="false">
      <c r="A73" s="15"/>
      <c r="B73" s="15"/>
      <c r="C73" s="9" t="s">
        <v>165</v>
      </c>
      <c r="D73" s="10" t="n">
        <v>480.59</v>
      </c>
      <c r="E73" s="15" t="s">
        <v>181</v>
      </c>
    </row>
    <row r="74" customFormat="false" ht="13.8" hidden="false" customHeight="false" outlineLevel="0" collapsed="false">
      <c r="A74" s="15"/>
      <c r="B74" s="15"/>
      <c r="C74" s="9" t="s">
        <v>165</v>
      </c>
      <c r="D74" s="10" t="n">
        <v>187.14</v>
      </c>
      <c r="E74" s="15" t="s">
        <v>181</v>
      </c>
    </row>
    <row r="75" customFormat="false" ht="13.8" hidden="false" customHeight="false" outlineLevel="0" collapsed="false">
      <c r="A75" s="15"/>
      <c r="B75" s="15"/>
      <c r="C75" s="9" t="s">
        <v>37</v>
      </c>
      <c r="D75" s="10" t="n">
        <v>312.05</v>
      </c>
      <c r="E75" s="15" t="s">
        <v>181</v>
      </c>
    </row>
    <row r="76" customFormat="false" ht="13.8" hidden="false" customHeight="false" outlineLevel="0" collapsed="false">
      <c r="A76" s="15"/>
      <c r="B76" s="15"/>
      <c r="C76" s="9" t="s">
        <v>38</v>
      </c>
      <c r="D76" s="10" t="n">
        <v>200.38</v>
      </c>
      <c r="E76" s="15" t="s">
        <v>181</v>
      </c>
    </row>
    <row r="77" customFormat="false" ht="13.8" hidden="false" customHeight="false" outlineLevel="0" collapsed="false">
      <c r="A77" s="15"/>
      <c r="B77" s="15"/>
      <c r="C77" s="9" t="s">
        <v>38</v>
      </c>
      <c r="D77" s="10" t="n">
        <v>402.04</v>
      </c>
      <c r="E77" s="15" t="s">
        <v>181</v>
      </c>
    </row>
    <row r="78" customFormat="false" ht="13.8" hidden="false" customHeight="false" outlineLevel="0" collapsed="false">
      <c r="A78" s="15"/>
      <c r="B78" s="15"/>
      <c r="C78" s="9" t="s">
        <v>60</v>
      </c>
      <c r="D78" s="10" t="n">
        <v>457.88</v>
      </c>
      <c r="E78" s="15" t="s">
        <v>181</v>
      </c>
    </row>
    <row r="79" customFormat="false" ht="13.8" hidden="false" customHeight="false" outlineLevel="0" collapsed="false">
      <c r="A79" s="15"/>
      <c r="B79" s="15"/>
      <c r="C79" s="9" t="s">
        <v>60</v>
      </c>
      <c r="D79" s="10" t="n">
        <v>26</v>
      </c>
      <c r="E79" s="15" t="s">
        <v>384</v>
      </c>
    </row>
    <row r="80" customFormat="false" ht="13.8" hidden="false" customHeight="false" outlineLevel="0" collapsed="false">
      <c r="A80" s="15"/>
      <c r="B80" s="15"/>
      <c r="C80" s="9" t="s">
        <v>60</v>
      </c>
      <c r="D80" s="10" t="n">
        <v>428.67</v>
      </c>
      <c r="E80" s="15" t="s">
        <v>181</v>
      </c>
    </row>
    <row r="81" customFormat="false" ht="13.8" hidden="false" customHeight="false" outlineLevel="0" collapsed="false">
      <c r="A81" s="15"/>
      <c r="B81" s="15"/>
      <c r="C81" s="9" t="s">
        <v>60</v>
      </c>
      <c r="D81" s="10" t="n">
        <v>131.4</v>
      </c>
      <c r="E81" s="15" t="s">
        <v>181</v>
      </c>
    </row>
    <row r="82" customFormat="false" ht="13.8" hidden="false" customHeight="false" outlineLevel="0" collapsed="false">
      <c r="A82" s="15"/>
      <c r="B82" s="15"/>
      <c r="C82" s="9" t="s">
        <v>60</v>
      </c>
      <c r="D82" s="10" t="n">
        <v>703.87</v>
      </c>
      <c r="E82" s="15" t="s">
        <v>181</v>
      </c>
    </row>
    <row r="83" customFormat="false" ht="13.8" hidden="false" customHeight="false" outlineLevel="0" collapsed="false">
      <c r="A83" s="15"/>
      <c r="B83" s="15"/>
      <c r="C83" s="9" t="s">
        <v>60</v>
      </c>
      <c r="D83" s="10" t="n">
        <v>204.17</v>
      </c>
      <c r="E83" s="15" t="s">
        <v>181</v>
      </c>
    </row>
    <row r="84" customFormat="false" ht="13.8" hidden="false" customHeight="false" outlineLevel="0" collapsed="false">
      <c r="A84" s="15"/>
      <c r="B84" s="15"/>
      <c r="C84" s="9" t="s">
        <v>173</v>
      </c>
      <c r="D84" s="10" t="n">
        <v>278.05</v>
      </c>
      <c r="E84" s="15" t="s">
        <v>181</v>
      </c>
    </row>
    <row r="85" customFormat="false" ht="13.8" hidden="false" customHeight="false" outlineLevel="0" collapsed="false">
      <c r="A85" s="15"/>
      <c r="B85" s="15"/>
      <c r="C85" s="9" t="s">
        <v>233</v>
      </c>
      <c r="D85" s="10" t="n">
        <v>306.75</v>
      </c>
      <c r="E85" s="15" t="s">
        <v>181</v>
      </c>
    </row>
    <row r="86" customFormat="false" ht="13.8" hidden="false" customHeight="false" outlineLevel="0" collapsed="false">
      <c r="A86" s="4" t="s">
        <v>124</v>
      </c>
      <c r="B86" s="4"/>
      <c r="C86" s="12"/>
      <c r="D86" s="13" t="n">
        <f aca="false">SUM(D69:D85)</f>
        <v>5169.65</v>
      </c>
      <c r="E86" s="4"/>
    </row>
    <row r="87" s="26" customFormat="true" ht="13.8" hidden="false" customHeight="false" outlineLevel="0" collapsed="false">
      <c r="A87" s="11" t="n">
        <v>20.12</v>
      </c>
      <c r="B87" s="15"/>
      <c r="C87" s="9" t="s">
        <v>38</v>
      </c>
      <c r="D87" s="10" t="n">
        <v>-38630</v>
      </c>
      <c r="E87" s="15" t="s">
        <v>164</v>
      </c>
    </row>
    <row r="88" customFormat="false" ht="13.8" hidden="false" customHeight="false" outlineLevel="0" collapsed="false">
      <c r="A88" s="4" t="s">
        <v>385</v>
      </c>
      <c r="B88" s="4"/>
      <c r="C88" s="12"/>
      <c r="D88" s="13" t="n">
        <f aca="false">SUM(D87)</f>
        <v>-38630</v>
      </c>
      <c r="E88" s="4"/>
    </row>
    <row r="89" customFormat="false" ht="13.8" hidden="false" customHeight="false" outlineLevel="0" collapsed="false">
      <c r="A89" s="15" t="s">
        <v>125</v>
      </c>
      <c r="B89" s="15"/>
      <c r="C89" s="9"/>
      <c r="D89" s="10" t="n">
        <v>358.51</v>
      </c>
      <c r="E89" s="15" t="s">
        <v>386</v>
      </c>
    </row>
    <row r="90" customFormat="false" ht="13.8" hidden="false" customHeight="false" outlineLevel="0" collapsed="false">
      <c r="A90" s="4" t="s">
        <v>127</v>
      </c>
      <c r="B90" s="4"/>
      <c r="C90" s="12"/>
      <c r="D90" s="13" t="n">
        <f aca="false">SUM(D89)</f>
        <v>358.51</v>
      </c>
      <c r="E90" s="4"/>
    </row>
    <row r="91" customFormat="false" ht="13.8" hidden="false" customHeight="false" outlineLevel="0" collapsed="false">
      <c r="A91" s="25" t="s">
        <v>387</v>
      </c>
      <c r="B91" s="15"/>
      <c r="C91" s="9" t="s">
        <v>252</v>
      </c>
      <c r="D91" s="10" t="n">
        <v>18908</v>
      </c>
      <c r="E91" s="15" t="s">
        <v>388</v>
      </c>
    </row>
    <row r="92" customFormat="false" ht="13.8" hidden="false" customHeight="false" outlineLevel="0" collapsed="false">
      <c r="A92" s="11"/>
      <c r="B92" s="15"/>
      <c r="C92" s="9" t="s">
        <v>38</v>
      </c>
      <c r="D92" s="10" t="n">
        <v>29750</v>
      </c>
      <c r="E92" s="15" t="s">
        <v>389</v>
      </c>
    </row>
    <row r="93" customFormat="false" ht="13.8" hidden="false" customHeight="false" outlineLevel="0" collapsed="false">
      <c r="A93" s="11"/>
      <c r="B93" s="15"/>
      <c r="C93" s="9" t="s">
        <v>38</v>
      </c>
      <c r="D93" s="10" t="n">
        <v>38630</v>
      </c>
      <c r="E93" s="15" t="s">
        <v>389</v>
      </c>
    </row>
    <row r="94" customFormat="false" ht="13.8" hidden="false" customHeight="false" outlineLevel="0" collapsed="false">
      <c r="A94" s="11"/>
      <c r="B94" s="15"/>
      <c r="C94" s="9" t="s">
        <v>38</v>
      </c>
      <c r="D94" s="10" t="n">
        <v>2380</v>
      </c>
      <c r="E94" s="15" t="s">
        <v>389</v>
      </c>
    </row>
    <row r="95" customFormat="false" ht="13.8" hidden="false" customHeight="false" outlineLevel="0" collapsed="false">
      <c r="A95" s="11"/>
      <c r="B95" s="15"/>
      <c r="C95" s="9" t="s">
        <v>38</v>
      </c>
      <c r="D95" s="10" t="n">
        <v>30940</v>
      </c>
      <c r="E95" s="15" t="s">
        <v>389</v>
      </c>
    </row>
    <row r="96" customFormat="false" ht="13.8" hidden="false" customHeight="false" outlineLevel="0" collapsed="false">
      <c r="A96" s="11"/>
      <c r="B96" s="15"/>
      <c r="C96" s="9" t="s">
        <v>39</v>
      </c>
      <c r="D96" s="10" t="n">
        <v>3044.2</v>
      </c>
      <c r="E96" s="15" t="s">
        <v>390</v>
      </c>
    </row>
    <row r="97" customFormat="false" ht="13.8" hidden="false" customHeight="false" outlineLevel="0" collapsed="false">
      <c r="A97" s="11"/>
      <c r="B97" s="15"/>
      <c r="C97" s="9" t="s">
        <v>60</v>
      </c>
      <c r="D97" s="10" t="n">
        <v>13082</v>
      </c>
      <c r="E97" s="15" t="s">
        <v>388</v>
      </c>
    </row>
    <row r="98" customFormat="false" ht="13.8" hidden="false" customHeight="false" outlineLevel="0" collapsed="false">
      <c r="A98" s="11"/>
      <c r="B98" s="15"/>
      <c r="C98" s="9" t="s">
        <v>74</v>
      </c>
      <c r="D98" s="10" t="n">
        <v>3184.47</v>
      </c>
      <c r="E98" s="15" t="s">
        <v>390</v>
      </c>
    </row>
    <row r="99" customFormat="false" ht="13.8" hidden="false" customHeight="false" outlineLevel="0" collapsed="false">
      <c r="A99" s="11"/>
      <c r="B99" s="15"/>
      <c r="C99" s="9" t="s">
        <v>173</v>
      </c>
      <c r="D99" s="10" t="n">
        <v>200</v>
      </c>
      <c r="E99" s="15" t="s">
        <v>389</v>
      </c>
    </row>
    <row r="100" customFormat="false" ht="13.8" hidden="false" customHeight="false" outlineLevel="0" collapsed="false">
      <c r="A100" s="11"/>
      <c r="B100" s="15"/>
      <c r="C100" s="9" t="s">
        <v>233</v>
      </c>
      <c r="D100" s="10" t="n">
        <v>47005</v>
      </c>
      <c r="E100" s="15" t="s">
        <v>389</v>
      </c>
    </row>
    <row r="101" customFormat="false" ht="13.8" hidden="false" customHeight="false" outlineLevel="0" collapsed="false">
      <c r="A101" s="11"/>
      <c r="B101" s="15"/>
      <c r="C101" s="9" t="s">
        <v>88</v>
      </c>
      <c r="D101" s="10" t="n">
        <v>1844.86</v>
      </c>
      <c r="E101" s="15" t="s">
        <v>390</v>
      </c>
    </row>
    <row r="102" customFormat="false" ht="13.8" hidden="false" customHeight="false" outlineLevel="0" collapsed="false">
      <c r="A102" s="11"/>
      <c r="B102" s="15"/>
      <c r="C102" s="9" t="s">
        <v>88</v>
      </c>
      <c r="D102" s="10" t="n">
        <v>3360.28</v>
      </c>
      <c r="E102" s="15" t="s">
        <v>390</v>
      </c>
    </row>
    <row r="103" customFormat="false" ht="13.8" hidden="false" customHeight="false" outlineLevel="0" collapsed="false">
      <c r="A103" s="4" t="s">
        <v>131</v>
      </c>
      <c r="B103" s="4"/>
      <c r="C103" s="12"/>
      <c r="D103" s="13" t="n">
        <f aca="false">SUM(D91:D102)</f>
        <v>192328.81</v>
      </c>
      <c r="E103" s="4"/>
    </row>
    <row r="104" customFormat="false" ht="13.8" hidden="false" customHeight="false" outlineLevel="0" collapsed="false">
      <c r="A104" s="15" t="s">
        <v>243</v>
      </c>
      <c r="B104" s="15"/>
      <c r="C104" s="33" t="n">
        <v>24</v>
      </c>
      <c r="D104" s="10" t="n">
        <v>2129.08</v>
      </c>
      <c r="E104" s="15" t="s">
        <v>391</v>
      </c>
    </row>
    <row r="105" customFormat="false" ht="13.8" hidden="false" customHeight="false" outlineLevel="0" collapsed="false">
      <c r="A105" s="4" t="s">
        <v>245</v>
      </c>
      <c r="B105" s="4"/>
      <c r="C105" s="12"/>
      <c r="D105" s="13" t="n">
        <f aca="false">SUM(D104)</f>
        <v>2129.08</v>
      </c>
      <c r="E105" s="4"/>
    </row>
    <row r="106" customFormat="false" ht="13.8" hidden="false" customHeight="false" outlineLevel="0" collapsed="false">
      <c r="A106" s="15" t="s">
        <v>132</v>
      </c>
      <c r="B106" s="15"/>
      <c r="C106" s="9" t="s">
        <v>60</v>
      </c>
      <c r="D106" s="10" t="n">
        <v>273.38</v>
      </c>
      <c r="E106" s="25" t="s">
        <v>392</v>
      </c>
    </row>
    <row r="107" customFormat="false" ht="13.8" hidden="false" customHeight="false" outlineLevel="0" collapsed="false">
      <c r="A107" s="4" t="s">
        <v>134</v>
      </c>
      <c r="B107" s="4"/>
      <c r="C107" s="12"/>
      <c r="D107" s="13" t="n">
        <f aca="false">SUM(D106)</f>
        <v>273.38</v>
      </c>
      <c r="E107" s="4"/>
    </row>
    <row r="108" customFormat="false" ht="13.8" hidden="false" customHeight="false" outlineLevel="0" collapsed="false">
      <c r="A108" s="15" t="s">
        <v>135</v>
      </c>
      <c r="B108" s="15"/>
      <c r="C108" s="9" t="s">
        <v>383</v>
      </c>
      <c r="D108" s="10" t="n">
        <v>450</v>
      </c>
      <c r="E108" s="15" t="s">
        <v>393</v>
      </c>
    </row>
    <row r="109" customFormat="false" ht="13.8" hidden="false" customHeight="false" outlineLevel="0" collapsed="false">
      <c r="A109" s="15"/>
      <c r="B109" s="15"/>
      <c r="C109" s="9" t="s">
        <v>38</v>
      </c>
      <c r="D109" s="10" t="n">
        <v>46</v>
      </c>
      <c r="E109" s="15" t="s">
        <v>394</v>
      </c>
    </row>
    <row r="110" customFormat="false" ht="13.8" hidden="false" customHeight="false" outlineLevel="0" collapsed="false">
      <c r="A110" s="15"/>
      <c r="B110" s="15"/>
      <c r="C110" s="9" t="s">
        <v>39</v>
      </c>
      <c r="D110" s="10" t="n">
        <v>5000</v>
      </c>
      <c r="E110" s="15" t="s">
        <v>395</v>
      </c>
    </row>
    <row r="111" customFormat="false" ht="13.8" hidden="false" customHeight="false" outlineLevel="0" collapsed="false">
      <c r="A111" s="15"/>
      <c r="B111" s="15"/>
      <c r="C111" s="9" t="s">
        <v>60</v>
      </c>
      <c r="D111" s="10" t="n">
        <v>2500</v>
      </c>
      <c r="E111" s="15" t="s">
        <v>396</v>
      </c>
    </row>
    <row r="112" customFormat="false" ht="13.8" hidden="false" customHeight="false" outlineLevel="0" collapsed="false">
      <c r="A112" s="15"/>
      <c r="B112" s="15"/>
      <c r="C112" s="9" t="s">
        <v>60</v>
      </c>
      <c r="D112" s="10" t="n">
        <v>456.96</v>
      </c>
      <c r="E112" s="15" t="s">
        <v>397</v>
      </c>
    </row>
    <row r="113" customFormat="false" ht="13.8" hidden="false" customHeight="false" outlineLevel="0" collapsed="false">
      <c r="A113" s="15"/>
      <c r="B113" s="15"/>
      <c r="C113" s="9" t="s">
        <v>60</v>
      </c>
      <c r="D113" s="10" t="n">
        <v>192.78</v>
      </c>
      <c r="E113" s="15" t="s">
        <v>398</v>
      </c>
    </row>
    <row r="114" customFormat="false" ht="13.8" hidden="false" customHeight="false" outlineLevel="0" collapsed="false">
      <c r="A114" s="15"/>
      <c r="B114" s="15"/>
      <c r="C114" s="9" t="s">
        <v>88</v>
      </c>
      <c r="D114" s="10" t="n">
        <v>149</v>
      </c>
      <c r="E114" s="15" t="s">
        <v>399</v>
      </c>
    </row>
    <row r="115" customFormat="false" ht="13.8" hidden="false" customHeight="false" outlineLevel="0" collapsed="false">
      <c r="A115" s="15"/>
      <c r="B115" s="15"/>
      <c r="C115" s="9" t="s">
        <v>114</v>
      </c>
      <c r="D115" s="10" t="n">
        <v>223.39</v>
      </c>
      <c r="E115" s="15" t="s">
        <v>400</v>
      </c>
    </row>
    <row r="116" customFormat="false" ht="13.8" hidden="false" customHeight="false" outlineLevel="0" collapsed="false">
      <c r="A116" s="4" t="s">
        <v>141</v>
      </c>
      <c r="B116" s="4"/>
      <c r="C116" s="12"/>
      <c r="D116" s="13" t="n">
        <f aca="false">SUM(D108:D115)</f>
        <v>9018.13</v>
      </c>
      <c r="E116" s="4"/>
    </row>
    <row r="117" customFormat="false" ht="13.8" hidden="false" customHeight="false" outlineLevel="0" collapsed="false">
      <c r="A117" s="27" t="s">
        <v>401</v>
      </c>
      <c r="B117" s="15"/>
      <c r="C117" s="9" t="s">
        <v>252</v>
      </c>
      <c r="D117" s="10" t="n">
        <v>285724.17</v>
      </c>
      <c r="E117" s="15" t="s">
        <v>318</v>
      </c>
    </row>
    <row r="118" customFormat="false" ht="13.8" hidden="false" customHeight="false" outlineLevel="0" collapsed="false">
      <c r="A118" s="11"/>
      <c r="B118" s="15"/>
      <c r="C118" s="9" t="s">
        <v>252</v>
      </c>
      <c r="D118" s="10" t="n">
        <v>3005.69</v>
      </c>
      <c r="E118" s="15" t="s">
        <v>318</v>
      </c>
    </row>
    <row r="119" customFormat="false" ht="13.8" hidden="false" customHeight="false" outlineLevel="0" collapsed="false">
      <c r="A119" s="11"/>
      <c r="B119" s="15"/>
      <c r="C119" s="9" t="s">
        <v>252</v>
      </c>
      <c r="D119" s="10" t="n">
        <v>3659.59</v>
      </c>
      <c r="E119" s="15" t="s">
        <v>318</v>
      </c>
    </row>
    <row r="120" customFormat="false" ht="13.8" hidden="false" customHeight="false" outlineLevel="0" collapsed="false">
      <c r="A120" s="11"/>
      <c r="B120" s="15"/>
      <c r="C120" s="9" t="s">
        <v>252</v>
      </c>
      <c r="D120" s="10" t="n">
        <v>2885.24</v>
      </c>
      <c r="E120" s="15" t="s">
        <v>318</v>
      </c>
    </row>
    <row r="121" customFormat="false" ht="13.8" hidden="false" customHeight="false" outlineLevel="0" collapsed="false">
      <c r="A121" s="11"/>
      <c r="B121" s="15"/>
      <c r="C121" s="9" t="s">
        <v>252</v>
      </c>
      <c r="D121" s="10" t="n">
        <v>5567.3</v>
      </c>
      <c r="E121" s="15" t="s">
        <v>318</v>
      </c>
    </row>
    <row r="122" customFormat="false" ht="13.8" hidden="false" customHeight="false" outlineLevel="0" collapsed="false">
      <c r="A122" s="11"/>
      <c r="B122" s="15"/>
      <c r="C122" s="9" t="s">
        <v>252</v>
      </c>
      <c r="D122" s="10" t="n">
        <v>15594.59</v>
      </c>
      <c r="E122" s="15" t="s">
        <v>318</v>
      </c>
    </row>
    <row r="123" customFormat="false" ht="13.8" hidden="false" customHeight="false" outlineLevel="0" collapsed="false">
      <c r="A123" s="11"/>
      <c r="B123" s="15"/>
      <c r="C123" s="9" t="s">
        <v>252</v>
      </c>
      <c r="D123" s="10" t="n">
        <v>2727.93</v>
      </c>
      <c r="E123" s="15" t="s">
        <v>318</v>
      </c>
    </row>
    <row r="124" customFormat="false" ht="13.8" hidden="false" customHeight="false" outlineLevel="0" collapsed="false">
      <c r="A124" s="11"/>
      <c r="B124" s="15"/>
      <c r="C124" s="9" t="s">
        <v>252</v>
      </c>
      <c r="D124" s="10" t="n">
        <v>2858.61</v>
      </c>
      <c r="E124" s="15" t="s">
        <v>318</v>
      </c>
    </row>
    <row r="125" customFormat="false" ht="13.8" hidden="false" customHeight="false" outlineLevel="0" collapsed="false">
      <c r="A125" s="11"/>
      <c r="B125" s="15"/>
      <c r="C125" s="9" t="s">
        <v>252</v>
      </c>
      <c r="D125" s="10" t="n">
        <v>6399.94</v>
      </c>
      <c r="E125" s="15" t="s">
        <v>318</v>
      </c>
    </row>
    <row r="126" customFormat="false" ht="13.8" hidden="false" customHeight="false" outlineLevel="0" collapsed="false">
      <c r="A126" s="11"/>
      <c r="B126" s="15"/>
      <c r="C126" s="9" t="s">
        <v>252</v>
      </c>
      <c r="D126" s="10" t="n">
        <v>3743.07</v>
      </c>
      <c r="E126" s="15" t="s">
        <v>318</v>
      </c>
      <c r="I126" s="1"/>
    </row>
    <row r="127" customFormat="false" ht="13.8" hidden="false" customHeight="false" outlineLevel="0" collapsed="false">
      <c r="A127" s="11"/>
      <c r="B127" s="15"/>
      <c r="C127" s="9" t="s">
        <v>252</v>
      </c>
      <c r="D127" s="10" t="n">
        <v>4263.32</v>
      </c>
      <c r="E127" s="15" t="s">
        <v>318</v>
      </c>
    </row>
    <row r="128" customFormat="false" ht="13.8" hidden="false" customHeight="false" outlineLevel="0" collapsed="false">
      <c r="A128" s="11"/>
      <c r="B128" s="15"/>
      <c r="C128" s="9" t="s">
        <v>252</v>
      </c>
      <c r="D128" s="10" t="n">
        <v>1694.39</v>
      </c>
      <c r="E128" s="15" t="s">
        <v>318</v>
      </c>
    </row>
    <row r="129" customFormat="false" ht="13.8" hidden="false" customHeight="false" outlineLevel="0" collapsed="false">
      <c r="A129" s="11"/>
      <c r="B129" s="15"/>
      <c r="C129" s="9" t="s">
        <v>252</v>
      </c>
      <c r="D129" s="10" t="n">
        <v>4362.69</v>
      </c>
      <c r="E129" s="15" t="s">
        <v>318</v>
      </c>
    </row>
    <row r="130" customFormat="false" ht="13.8" hidden="false" customHeight="false" outlineLevel="0" collapsed="false">
      <c r="A130" s="11"/>
      <c r="B130" s="15"/>
      <c r="C130" s="9" t="s">
        <v>252</v>
      </c>
      <c r="D130" s="10" t="n">
        <v>2157.3</v>
      </c>
      <c r="E130" s="15" t="s">
        <v>318</v>
      </c>
    </row>
    <row r="131" customFormat="false" ht="13.8" hidden="false" customHeight="false" outlineLevel="0" collapsed="false">
      <c r="A131" s="11"/>
      <c r="B131" s="15"/>
      <c r="C131" s="9" t="s">
        <v>252</v>
      </c>
      <c r="D131" s="10" t="n">
        <v>15500</v>
      </c>
      <c r="E131" s="15" t="s">
        <v>318</v>
      </c>
    </row>
    <row r="132" customFormat="false" ht="13.8" hidden="false" customHeight="false" outlineLevel="0" collapsed="false">
      <c r="A132" s="11"/>
      <c r="B132" s="15"/>
      <c r="C132" s="9" t="s">
        <v>252</v>
      </c>
      <c r="D132" s="10" t="n">
        <v>3100</v>
      </c>
      <c r="E132" s="15" t="s">
        <v>318</v>
      </c>
    </row>
    <row r="133" customFormat="false" ht="13.8" hidden="false" customHeight="false" outlineLevel="0" collapsed="false">
      <c r="A133" s="11"/>
      <c r="B133" s="15"/>
      <c r="C133" s="9" t="s">
        <v>252</v>
      </c>
      <c r="D133" s="10" t="n">
        <v>15500</v>
      </c>
      <c r="E133" s="15" t="s">
        <v>318</v>
      </c>
    </row>
    <row r="134" customFormat="false" ht="13.8" hidden="false" customHeight="false" outlineLevel="0" collapsed="false">
      <c r="A134" s="11"/>
      <c r="B134" s="15"/>
      <c r="C134" s="9" t="s">
        <v>252</v>
      </c>
      <c r="D134" s="10" t="n">
        <v>15500</v>
      </c>
      <c r="E134" s="15" t="s">
        <v>318</v>
      </c>
    </row>
    <row r="135" customFormat="false" ht="13.8" hidden="false" customHeight="false" outlineLevel="0" collapsed="false">
      <c r="A135" s="11"/>
      <c r="B135" s="15"/>
      <c r="C135" s="9" t="s">
        <v>252</v>
      </c>
      <c r="D135" s="10" t="n">
        <v>3100</v>
      </c>
      <c r="E135" s="15" t="s">
        <v>318</v>
      </c>
    </row>
    <row r="136" customFormat="false" ht="13.8" hidden="false" customHeight="false" outlineLevel="0" collapsed="false">
      <c r="A136" s="11"/>
      <c r="B136" s="15"/>
      <c r="C136" s="9" t="s">
        <v>252</v>
      </c>
      <c r="D136" s="10" t="n">
        <v>31000</v>
      </c>
      <c r="E136" s="15" t="s">
        <v>318</v>
      </c>
    </row>
    <row r="137" customFormat="false" ht="13.8" hidden="false" customHeight="false" outlineLevel="0" collapsed="false">
      <c r="A137" s="11"/>
      <c r="B137" s="15"/>
      <c r="C137" s="9" t="s">
        <v>252</v>
      </c>
      <c r="D137" s="10" t="n">
        <v>3100</v>
      </c>
      <c r="E137" s="15" t="s">
        <v>318</v>
      </c>
    </row>
    <row r="138" customFormat="false" ht="13.8" hidden="false" customHeight="false" outlineLevel="0" collapsed="false">
      <c r="A138" s="11"/>
      <c r="B138" s="15"/>
      <c r="C138" s="9" t="s">
        <v>252</v>
      </c>
      <c r="D138" s="10" t="n">
        <v>3100</v>
      </c>
      <c r="E138" s="15" t="s">
        <v>318</v>
      </c>
    </row>
    <row r="139" customFormat="false" ht="13.8" hidden="false" customHeight="false" outlineLevel="0" collapsed="false">
      <c r="A139" s="11"/>
      <c r="B139" s="15"/>
      <c r="C139" s="9" t="s">
        <v>252</v>
      </c>
      <c r="D139" s="10" t="n">
        <v>3100</v>
      </c>
      <c r="E139" s="15" t="s">
        <v>318</v>
      </c>
    </row>
    <row r="140" customFormat="false" ht="13.8" hidden="false" customHeight="false" outlineLevel="0" collapsed="false">
      <c r="A140" s="11"/>
      <c r="B140" s="15"/>
      <c r="C140" s="9" t="s">
        <v>252</v>
      </c>
      <c r="D140" s="10" t="n">
        <v>31000</v>
      </c>
      <c r="E140" s="15" t="s">
        <v>318</v>
      </c>
    </row>
    <row r="141" customFormat="false" ht="13.8" hidden="false" customHeight="false" outlineLevel="0" collapsed="false">
      <c r="A141" s="11"/>
      <c r="B141" s="15"/>
      <c r="C141" s="9" t="s">
        <v>121</v>
      </c>
      <c r="D141" s="10" t="n">
        <v>5678.68</v>
      </c>
      <c r="E141" s="15" t="s">
        <v>402</v>
      </c>
    </row>
    <row r="142" customFormat="false" ht="13.8" hidden="false" customHeight="false" outlineLevel="0" collapsed="false">
      <c r="A142" s="11"/>
      <c r="B142" s="15"/>
      <c r="C142" s="9" t="s">
        <v>60</v>
      </c>
      <c r="D142" s="10" t="n">
        <v>224810.24</v>
      </c>
      <c r="E142" s="15" t="s">
        <v>318</v>
      </c>
    </row>
    <row r="143" customFormat="false" ht="13.8" hidden="false" customHeight="false" outlineLevel="0" collapsed="false">
      <c r="A143" s="11"/>
      <c r="B143" s="15"/>
      <c r="C143" s="9" t="s">
        <v>40</v>
      </c>
      <c r="D143" s="10" t="n">
        <v>6045.6</v>
      </c>
      <c r="E143" s="15" t="s">
        <v>20</v>
      </c>
    </row>
    <row r="144" customFormat="false" ht="13.8" hidden="false" customHeight="false" outlineLevel="0" collapsed="false">
      <c r="A144" s="11"/>
      <c r="B144" s="15"/>
      <c r="C144" s="9" t="s">
        <v>233</v>
      </c>
      <c r="D144" s="10" t="n">
        <v>2021.08</v>
      </c>
      <c r="E144" s="15" t="s">
        <v>403</v>
      </c>
    </row>
    <row r="145" customFormat="false" ht="13.8" hidden="false" customHeight="false" outlineLevel="0" collapsed="false">
      <c r="A145" s="11"/>
      <c r="B145" s="15"/>
      <c r="C145" s="9" t="s">
        <v>88</v>
      </c>
      <c r="D145" s="10" t="n">
        <v>3010.28</v>
      </c>
      <c r="E145" s="15" t="s">
        <v>318</v>
      </c>
    </row>
    <row r="146" customFormat="false" ht="13.8" hidden="false" customHeight="false" outlineLevel="0" collapsed="false">
      <c r="A146" s="11"/>
      <c r="B146" s="15"/>
      <c r="C146" s="9" t="s">
        <v>88</v>
      </c>
      <c r="D146" s="10" t="n">
        <v>3665.19</v>
      </c>
      <c r="E146" s="15" t="s">
        <v>318</v>
      </c>
    </row>
    <row r="147" customFormat="false" ht="13.8" hidden="false" customHeight="false" outlineLevel="0" collapsed="false">
      <c r="A147" s="11"/>
      <c r="B147" s="15"/>
      <c r="C147" s="9" t="s">
        <v>88</v>
      </c>
      <c r="D147" s="10" t="n">
        <v>2889.65</v>
      </c>
      <c r="E147" s="15" t="s">
        <v>318</v>
      </c>
    </row>
    <row r="148" customFormat="false" ht="13.8" hidden="false" customHeight="false" outlineLevel="0" collapsed="false">
      <c r="A148" s="11"/>
      <c r="B148" s="15"/>
      <c r="C148" s="9" t="s">
        <v>88</v>
      </c>
      <c r="D148" s="10" t="n">
        <v>5575.82</v>
      </c>
      <c r="E148" s="15" t="s">
        <v>318</v>
      </c>
    </row>
    <row r="149" customFormat="false" ht="13.8" hidden="false" customHeight="false" outlineLevel="0" collapsed="false">
      <c r="A149" s="11"/>
      <c r="B149" s="15"/>
      <c r="C149" s="9" t="s">
        <v>88</v>
      </c>
      <c r="D149" s="10" t="n">
        <v>15114.63</v>
      </c>
      <c r="E149" s="15" t="s">
        <v>318</v>
      </c>
    </row>
    <row r="150" customFormat="false" ht="13.8" hidden="false" customHeight="false" outlineLevel="0" collapsed="false">
      <c r="A150" s="11"/>
      <c r="B150" s="15"/>
      <c r="C150" s="9" t="s">
        <v>88</v>
      </c>
      <c r="D150" s="10" t="n">
        <v>2732.1</v>
      </c>
      <c r="E150" s="15" t="s">
        <v>318</v>
      </c>
    </row>
    <row r="151" customFormat="false" ht="13.8" hidden="false" customHeight="false" outlineLevel="0" collapsed="false">
      <c r="A151" s="11"/>
      <c r="B151" s="15"/>
      <c r="C151" s="9" t="s">
        <v>88</v>
      </c>
      <c r="D151" s="10" t="n">
        <v>2862.98</v>
      </c>
      <c r="E151" s="15" t="s">
        <v>318</v>
      </c>
    </row>
    <row r="152" customFormat="false" ht="13.8" hidden="false" customHeight="false" outlineLevel="0" collapsed="false">
      <c r="A152" s="11"/>
      <c r="B152" s="15"/>
      <c r="C152" s="9" t="s">
        <v>88</v>
      </c>
      <c r="D152" s="10" t="n">
        <v>6409.73</v>
      </c>
      <c r="E152" s="15" t="s">
        <v>318</v>
      </c>
    </row>
    <row r="153" customFormat="false" ht="13.8" hidden="false" customHeight="false" outlineLevel="0" collapsed="false">
      <c r="A153" s="11"/>
      <c r="B153" s="15"/>
      <c r="C153" s="9" t="s">
        <v>88</v>
      </c>
      <c r="D153" s="10" t="n">
        <v>3748.8</v>
      </c>
      <c r="E153" s="15" t="s">
        <v>318</v>
      </c>
    </row>
    <row r="154" customFormat="false" ht="13.8" hidden="false" customHeight="false" outlineLevel="0" collapsed="false">
      <c r="A154" s="11"/>
      <c r="B154" s="15"/>
      <c r="C154" s="9" t="s">
        <v>88</v>
      </c>
      <c r="D154" s="10" t="n">
        <v>4269.84</v>
      </c>
      <c r="E154" s="15" t="s">
        <v>318</v>
      </c>
    </row>
    <row r="155" customFormat="false" ht="13.8" hidden="false" customHeight="false" outlineLevel="0" collapsed="false">
      <c r="A155" s="11"/>
      <c r="B155" s="15"/>
      <c r="C155" s="9" t="s">
        <v>88</v>
      </c>
      <c r="D155" s="10" t="n">
        <v>1696.99</v>
      </c>
      <c r="E155" s="15" t="s">
        <v>318</v>
      </c>
    </row>
    <row r="156" customFormat="false" ht="13.8" hidden="false" customHeight="false" outlineLevel="0" collapsed="false">
      <c r="A156" s="11"/>
      <c r="B156" s="15"/>
      <c r="C156" s="9" t="s">
        <v>88</v>
      </c>
      <c r="D156" s="10" t="n">
        <v>4369.37</v>
      </c>
      <c r="E156" s="15" t="s">
        <v>318</v>
      </c>
    </row>
    <row r="157" customFormat="false" ht="13.8" hidden="false" customHeight="false" outlineLevel="0" collapsed="false">
      <c r="A157" s="11"/>
      <c r="B157" s="15"/>
      <c r="C157" s="9" t="s">
        <v>88</v>
      </c>
      <c r="D157" s="10" t="n">
        <v>15000</v>
      </c>
      <c r="E157" s="15" t="s">
        <v>318</v>
      </c>
    </row>
    <row r="158" customFormat="false" ht="13.8" hidden="false" customHeight="false" outlineLevel="0" collapsed="false">
      <c r="A158" s="11"/>
      <c r="B158" s="15"/>
      <c r="C158" s="9" t="s">
        <v>88</v>
      </c>
      <c r="D158" s="10" t="n">
        <v>3000</v>
      </c>
      <c r="E158" s="15" t="s">
        <v>318</v>
      </c>
    </row>
    <row r="159" customFormat="false" ht="13.8" hidden="false" customHeight="false" outlineLevel="0" collapsed="false">
      <c r="A159" s="11"/>
      <c r="B159" s="15"/>
      <c r="C159" s="9" t="s">
        <v>88</v>
      </c>
      <c r="D159" s="10" t="n">
        <v>15000</v>
      </c>
      <c r="E159" s="15" t="s">
        <v>318</v>
      </c>
    </row>
    <row r="160" customFormat="false" ht="13.8" hidden="false" customHeight="false" outlineLevel="0" collapsed="false">
      <c r="A160" s="11"/>
      <c r="B160" s="15"/>
      <c r="C160" s="9" t="s">
        <v>88</v>
      </c>
      <c r="D160" s="10" t="n">
        <v>3000</v>
      </c>
      <c r="E160" s="15" t="s">
        <v>318</v>
      </c>
    </row>
    <row r="161" customFormat="false" ht="13.8" hidden="false" customHeight="false" outlineLevel="0" collapsed="false">
      <c r="A161" s="11"/>
      <c r="B161" s="15"/>
      <c r="C161" s="9" t="s">
        <v>88</v>
      </c>
      <c r="D161" s="10" t="n">
        <v>15000</v>
      </c>
      <c r="E161" s="15" t="s">
        <v>318</v>
      </c>
    </row>
    <row r="162" customFormat="false" ht="13.8" hidden="false" customHeight="false" outlineLevel="0" collapsed="false">
      <c r="A162" s="11"/>
      <c r="B162" s="15"/>
      <c r="C162" s="9" t="s">
        <v>88</v>
      </c>
      <c r="D162" s="10" t="n">
        <v>30000</v>
      </c>
      <c r="E162" s="15" t="s">
        <v>318</v>
      </c>
    </row>
    <row r="163" customFormat="false" ht="13.8" hidden="false" customHeight="false" outlineLevel="0" collapsed="false">
      <c r="A163" s="11"/>
      <c r="B163" s="15"/>
      <c r="C163" s="9" t="s">
        <v>88</v>
      </c>
      <c r="D163" s="10" t="n">
        <v>3000</v>
      </c>
      <c r="E163" s="15" t="s">
        <v>318</v>
      </c>
    </row>
    <row r="164" customFormat="false" ht="13.8" hidden="false" customHeight="false" outlineLevel="0" collapsed="false">
      <c r="A164" s="11"/>
      <c r="B164" s="15"/>
      <c r="C164" s="9" t="s">
        <v>88</v>
      </c>
      <c r="D164" s="10" t="n">
        <v>3000</v>
      </c>
      <c r="E164" s="15" t="s">
        <v>318</v>
      </c>
    </row>
    <row r="165" customFormat="false" ht="13.8" hidden="false" customHeight="false" outlineLevel="0" collapsed="false">
      <c r="A165" s="11"/>
      <c r="B165" s="15"/>
      <c r="C165" s="9" t="s">
        <v>88</v>
      </c>
      <c r="D165" s="10" t="n">
        <v>3000</v>
      </c>
      <c r="E165" s="15" t="s">
        <v>318</v>
      </c>
    </row>
    <row r="166" customFormat="false" ht="13.8" hidden="false" customHeight="false" outlineLevel="0" collapsed="false">
      <c r="A166" s="11"/>
      <c r="B166" s="15"/>
      <c r="C166" s="9" t="s">
        <v>88</v>
      </c>
      <c r="D166" s="10" t="n">
        <v>30000</v>
      </c>
      <c r="E166" s="15" t="s">
        <v>318</v>
      </c>
    </row>
    <row r="167" customFormat="false" ht="13.8" hidden="false" customHeight="false" outlineLevel="0" collapsed="false">
      <c r="A167" s="27" t="s">
        <v>151</v>
      </c>
      <c r="B167" s="4"/>
      <c r="C167" s="12"/>
      <c r="D167" s="13" t="n">
        <f aca="false">SUM(D117:D166)</f>
        <v>883544.81</v>
      </c>
      <c r="E167" s="15"/>
    </row>
    <row r="168" customFormat="false" ht="13.8" hidden="false" customHeight="false" outlineLevel="0" collapsed="false">
      <c r="A168" s="28" t="s">
        <v>152</v>
      </c>
      <c r="B168" s="15"/>
      <c r="C168" s="9" t="s">
        <v>167</v>
      </c>
      <c r="D168" s="10" t="n">
        <v>6798</v>
      </c>
      <c r="E168" s="15" t="s">
        <v>404</v>
      </c>
    </row>
    <row r="169" customFormat="false" ht="13.8" hidden="false" customHeight="false" outlineLevel="0" collapsed="false">
      <c r="A169" s="29" t="s">
        <v>154</v>
      </c>
      <c r="B169" s="15"/>
      <c r="C169" s="9"/>
      <c r="D169" s="13" t="n">
        <f aca="false">SUM(D168)</f>
        <v>6798</v>
      </c>
      <c r="E169" s="15"/>
    </row>
    <row r="170" customFormat="false" ht="13.8" hidden="false" customHeight="false" outlineLevel="0" collapsed="false">
      <c r="A170" s="28" t="n">
        <v>65.01</v>
      </c>
      <c r="B170" s="15"/>
      <c r="C170" s="9"/>
      <c r="D170" s="10" t="n">
        <v>8450132.45</v>
      </c>
      <c r="E170" s="15" t="s">
        <v>155</v>
      </c>
    </row>
    <row r="171" customFormat="false" ht="13.8" hidden="false" customHeight="false" outlineLevel="0" collapsed="false">
      <c r="A171" s="29" t="s">
        <v>156</v>
      </c>
      <c r="B171" s="15"/>
      <c r="C171" s="9"/>
      <c r="D171" s="13" t="n">
        <f aca="false">SUM(D170)</f>
        <v>8450132.45</v>
      </c>
      <c r="E171" s="15"/>
    </row>
    <row r="172" customFormat="false" ht="13.8" hidden="false" customHeight="false" outlineLevel="0" collapsed="false">
      <c r="A172" s="28" t="s">
        <v>157</v>
      </c>
      <c r="B172" s="15"/>
      <c r="C172" s="9"/>
      <c r="D172" s="10"/>
      <c r="E172" s="15"/>
    </row>
    <row r="173" customFormat="false" ht="13.8" hidden="false" customHeight="false" outlineLevel="0" collapsed="false">
      <c r="A173" s="28"/>
      <c r="B173" s="15"/>
      <c r="C173" s="9" t="s">
        <v>39</v>
      </c>
      <c r="D173" s="10" t="n">
        <v>163134.49</v>
      </c>
      <c r="E173" s="15" t="s">
        <v>405</v>
      </c>
    </row>
    <row r="174" customFormat="false" ht="13.8" hidden="false" customHeight="false" outlineLevel="0" collapsed="false">
      <c r="A174" s="28"/>
      <c r="B174" s="15"/>
      <c r="C174" s="9" t="s">
        <v>39</v>
      </c>
      <c r="D174" s="10" t="n">
        <v>7155.02</v>
      </c>
      <c r="E174" s="15" t="s">
        <v>405</v>
      </c>
    </row>
    <row r="175" customFormat="false" ht="13.8" hidden="false" customHeight="false" outlineLevel="0" collapsed="false">
      <c r="A175" s="28"/>
      <c r="B175" s="15"/>
      <c r="C175" s="9" t="s">
        <v>60</v>
      </c>
      <c r="D175" s="10" t="n">
        <v>123989.61</v>
      </c>
      <c r="E175" s="15" t="s">
        <v>406</v>
      </c>
    </row>
    <row r="176" customFormat="false" ht="13.8" hidden="false" customHeight="false" outlineLevel="0" collapsed="false">
      <c r="A176" s="28"/>
      <c r="B176" s="15"/>
      <c r="C176" s="9" t="s">
        <v>233</v>
      </c>
      <c r="D176" s="10" t="n">
        <v>759.82</v>
      </c>
      <c r="E176" s="15" t="s">
        <v>407</v>
      </c>
    </row>
    <row r="177" customFormat="false" ht="13.8" hidden="false" customHeight="false" outlineLevel="0" collapsed="false">
      <c r="A177" s="28"/>
      <c r="B177" s="15"/>
      <c r="C177" s="9" t="s">
        <v>233</v>
      </c>
      <c r="D177" s="10" t="n">
        <v>17323.88</v>
      </c>
      <c r="E177" s="15" t="s">
        <v>407</v>
      </c>
    </row>
    <row r="178" customFormat="false" ht="13.8" hidden="false" customHeight="false" outlineLevel="0" collapsed="false">
      <c r="A178" s="28"/>
      <c r="B178" s="15"/>
      <c r="C178" s="9" t="s">
        <v>233</v>
      </c>
      <c r="D178" s="10" t="n">
        <v>8997.23</v>
      </c>
      <c r="E178" s="15" t="s">
        <v>407</v>
      </c>
    </row>
    <row r="179" customFormat="false" ht="13.8" hidden="false" customHeight="false" outlineLevel="0" collapsed="false">
      <c r="A179" s="28"/>
      <c r="B179" s="15"/>
      <c r="C179" s="9" t="s">
        <v>233</v>
      </c>
      <c r="D179" s="10" t="n">
        <v>205136.87</v>
      </c>
      <c r="E179" s="15" t="s">
        <v>407</v>
      </c>
    </row>
    <row r="180" customFormat="false" ht="13.8" hidden="false" customHeight="false" outlineLevel="0" collapsed="false">
      <c r="A180" s="28"/>
      <c r="B180" s="15"/>
      <c r="C180" s="9" t="s">
        <v>233</v>
      </c>
      <c r="D180" s="10" t="n">
        <v>1159.98</v>
      </c>
      <c r="E180" s="15" t="s">
        <v>407</v>
      </c>
    </row>
    <row r="181" customFormat="false" ht="13.8" hidden="false" customHeight="false" outlineLevel="0" collapsed="false">
      <c r="A181" s="28"/>
      <c r="B181" s="15"/>
      <c r="C181" s="9" t="s">
        <v>233</v>
      </c>
      <c r="D181" s="10" t="n">
        <v>2413.22</v>
      </c>
      <c r="E181" s="15" t="s">
        <v>407</v>
      </c>
    </row>
    <row r="182" customFormat="false" ht="13.8" hidden="false" customHeight="false" outlineLevel="0" collapsed="false">
      <c r="A182" s="28"/>
      <c r="B182" s="15"/>
      <c r="C182" s="9" t="s">
        <v>233</v>
      </c>
      <c r="D182" s="10" t="n">
        <v>53861.51</v>
      </c>
      <c r="E182" s="15" t="s">
        <v>407</v>
      </c>
    </row>
    <row r="183" customFormat="false" ht="13.8" hidden="false" customHeight="false" outlineLevel="0" collapsed="false">
      <c r="A183" s="28"/>
      <c r="B183" s="15"/>
      <c r="C183" s="9" t="s">
        <v>233</v>
      </c>
      <c r="D183" s="10" t="n">
        <v>227417.65</v>
      </c>
      <c r="E183" s="15" t="s">
        <v>407</v>
      </c>
    </row>
    <row r="184" customFormat="false" ht="13.8" hidden="false" customHeight="false" outlineLevel="0" collapsed="false">
      <c r="A184" s="28"/>
      <c r="B184" s="15"/>
      <c r="C184" s="9" t="s">
        <v>233</v>
      </c>
      <c r="D184" s="10" t="n">
        <v>2052.95</v>
      </c>
      <c r="E184" s="15" t="s">
        <v>407</v>
      </c>
    </row>
    <row r="185" customFormat="false" ht="13.8" hidden="false" customHeight="false" outlineLevel="0" collapsed="false">
      <c r="A185" s="28"/>
      <c r="B185" s="15"/>
      <c r="C185" s="9" t="s">
        <v>233</v>
      </c>
      <c r="D185" s="10" t="n">
        <v>10064.5</v>
      </c>
      <c r="E185" s="15" t="s">
        <v>407</v>
      </c>
    </row>
    <row r="186" customFormat="false" ht="13.8" hidden="false" customHeight="false" outlineLevel="0" collapsed="false">
      <c r="A186" s="28"/>
      <c r="B186" s="15"/>
      <c r="C186" s="9"/>
      <c r="D186" s="10" t="n">
        <v>15326836.36</v>
      </c>
      <c r="E186" s="15" t="s">
        <v>155</v>
      </c>
    </row>
    <row r="187" customFormat="false" ht="13.8" hidden="false" customHeight="false" outlineLevel="0" collapsed="false">
      <c r="A187" s="29" t="s">
        <v>160</v>
      </c>
      <c r="B187" s="4"/>
      <c r="C187" s="12"/>
      <c r="D187" s="13" t="n">
        <f aca="false">SUM(D172:D186)</f>
        <v>16150303.09</v>
      </c>
      <c r="E187" s="4"/>
    </row>
    <row r="188" s="26" customFormat="true" ht="13.8" hidden="false" customHeight="false" outlineLevel="0" collapsed="false">
      <c r="A188" s="28" t="s">
        <v>408</v>
      </c>
      <c r="B188" s="15"/>
      <c r="C188" s="9" t="s">
        <v>39</v>
      </c>
      <c r="D188" s="10" t="n">
        <v>7493</v>
      </c>
      <c r="E188" s="15" t="s">
        <v>409</v>
      </c>
    </row>
    <row r="189" customFormat="false" ht="13.8" hidden="false" customHeight="false" outlineLevel="0" collapsed="false">
      <c r="A189" s="29" t="s">
        <v>410</v>
      </c>
      <c r="B189" s="4"/>
      <c r="C189" s="12"/>
      <c r="D189" s="13" t="n">
        <f aca="false">SUM(D188)</f>
        <v>7493</v>
      </c>
      <c r="E189" s="4"/>
    </row>
    <row r="190" customFormat="false" ht="13.8" hidden="false" customHeight="false" outlineLevel="0" collapsed="false">
      <c r="A190" s="2" t="s">
        <v>411</v>
      </c>
      <c r="B190" s="2"/>
      <c r="C190" s="2"/>
      <c r="D190" s="3" t="n">
        <f aca="false">SUM(D13+D16+D18+D27+D40+D64+D66+D68+D86+D88+D90+D103+D105+D107+D116+D167+D169+D171+D187+D189)</f>
        <v>25791531.45</v>
      </c>
    </row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  <row r="194" customFormat="false" ht="13.8" hidden="false" customHeight="false" outlineLevel="0" collapsed="false"/>
    <row r="195" customFormat="false" ht="13.8" hidden="false" customHeight="false" outlineLevel="0" collapsed="false"/>
    <row r="196" customFormat="false" ht="13.8" hidden="false" customHeight="false" outlineLevel="0" collapsed="false"/>
    <row r="197" customFormat="false" ht="13.8" hidden="false" customHeight="false" outlineLevel="0" collapsed="false"/>
    <row r="198" customFormat="false" ht="13.8" hidden="false" customHeight="false" outlineLevel="0" collapsed="false"/>
    <row r="199" customFormat="false" ht="13.8" hidden="false" customHeight="false" outlineLevel="0" collapsed="false"/>
    <row r="200" customFormat="false" ht="13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27.09"/>
    <col collapsed="false" customWidth="true" hidden="false" outlineLevel="0" max="2" min="2" style="0" width="25.14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412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344</v>
      </c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413</v>
      </c>
      <c r="C11" s="9" t="s">
        <v>167</v>
      </c>
      <c r="D11" s="10" t="n">
        <v>68374</v>
      </c>
      <c r="E11" s="11" t="s">
        <v>414</v>
      </c>
    </row>
    <row r="12" customFormat="false" ht="13.8" hidden="false" customHeight="false" outlineLevel="0" collapsed="false">
      <c r="A12" s="7"/>
      <c r="B12" s="8"/>
      <c r="C12" s="9" t="s">
        <v>167</v>
      </c>
      <c r="D12" s="10" t="n">
        <v>273437</v>
      </c>
      <c r="E12" s="11" t="s">
        <v>415</v>
      </c>
    </row>
    <row r="13" customFormat="false" ht="13.8" hidden="false" customHeight="false" outlineLevel="0" collapsed="false">
      <c r="A13" s="7"/>
      <c r="B13" s="8"/>
      <c r="C13" s="9" t="s">
        <v>167</v>
      </c>
      <c r="D13" s="10" t="n">
        <v>108983</v>
      </c>
      <c r="E13" s="11" t="s">
        <v>416</v>
      </c>
    </row>
    <row r="14" customFormat="false" ht="13.8" hidden="false" customHeight="false" outlineLevel="0" collapsed="false">
      <c r="A14" s="7"/>
      <c r="B14" s="8"/>
      <c r="C14" s="9" t="s">
        <v>167</v>
      </c>
      <c r="D14" s="10" t="n">
        <f aca="false">SUM(26127-1934)</f>
        <v>24193</v>
      </c>
      <c r="E14" s="11" t="s">
        <v>417</v>
      </c>
    </row>
    <row r="15" customFormat="false" ht="13.8" hidden="false" customHeight="false" outlineLevel="0" collapsed="false">
      <c r="A15" s="7"/>
      <c r="B15" s="8"/>
      <c r="C15" s="9" t="s">
        <v>167</v>
      </c>
      <c r="D15" s="10" t="n">
        <v>8190</v>
      </c>
      <c r="E15" s="11" t="s">
        <v>417</v>
      </c>
    </row>
    <row r="16" customFormat="false" ht="13.8" hidden="false" customHeight="false" outlineLevel="0" collapsed="false">
      <c r="A16" s="7"/>
      <c r="B16" s="8"/>
      <c r="C16" s="9" t="s">
        <v>167</v>
      </c>
      <c r="D16" s="10" t="n">
        <f aca="false">SUM(186568-22780-44133-34594)</f>
        <v>85061</v>
      </c>
      <c r="E16" s="11" t="s">
        <v>417</v>
      </c>
    </row>
    <row r="17" customFormat="false" ht="13.8" hidden="false" customHeight="false" outlineLevel="0" collapsed="false">
      <c r="A17" s="7"/>
      <c r="B17" s="8"/>
      <c r="C17" s="9" t="s">
        <v>167</v>
      </c>
      <c r="D17" s="10" t="n">
        <v>41975</v>
      </c>
      <c r="E17" s="11" t="s">
        <v>417</v>
      </c>
    </row>
    <row r="18" customFormat="false" ht="13.8" hidden="false" customHeight="false" outlineLevel="0" collapsed="false">
      <c r="A18" s="7"/>
      <c r="B18" s="8"/>
      <c r="C18" s="9" t="s">
        <v>167</v>
      </c>
      <c r="D18" s="10" t="n">
        <v>131372</v>
      </c>
      <c r="E18" s="11" t="s">
        <v>417</v>
      </c>
    </row>
    <row r="19" customFormat="false" ht="13.8" hidden="false" customHeight="false" outlineLevel="0" collapsed="false">
      <c r="A19" s="7"/>
      <c r="B19" s="8"/>
      <c r="C19" s="9" t="s">
        <v>167</v>
      </c>
      <c r="D19" s="10" t="n">
        <v>239974</v>
      </c>
      <c r="E19" s="11" t="s">
        <v>417</v>
      </c>
    </row>
    <row r="20" customFormat="false" ht="13.8" hidden="false" customHeight="false" outlineLevel="0" collapsed="false">
      <c r="A20" s="7"/>
      <c r="B20" s="8"/>
      <c r="C20" s="9" t="s">
        <v>60</v>
      </c>
      <c r="D20" s="10" t="n">
        <v>2566</v>
      </c>
      <c r="E20" s="11" t="s">
        <v>21</v>
      </c>
    </row>
    <row r="21" customFormat="false" ht="13.8" hidden="false" customHeight="false" outlineLevel="0" collapsed="false">
      <c r="A21" s="7"/>
      <c r="B21" s="8"/>
      <c r="C21" s="9" t="s">
        <v>60</v>
      </c>
      <c r="D21" s="10" t="n">
        <v>3750</v>
      </c>
      <c r="E21" s="11" t="s">
        <v>20</v>
      </c>
    </row>
    <row r="22" customFormat="false" ht="13.8" hidden="false" customHeight="false" outlineLevel="0" collapsed="false">
      <c r="A22" s="7"/>
      <c r="B22" s="8"/>
      <c r="C22" s="9" t="s">
        <v>60</v>
      </c>
      <c r="D22" s="10" t="n">
        <v>1760</v>
      </c>
      <c r="E22" s="11" t="s">
        <v>20</v>
      </c>
    </row>
    <row r="23" customFormat="false" ht="13.8" hidden="false" customHeight="false" outlineLevel="0" collapsed="false">
      <c r="A23" s="7"/>
      <c r="B23" s="8"/>
      <c r="C23" s="9" t="s">
        <v>60</v>
      </c>
      <c r="D23" s="10" t="n">
        <v>175</v>
      </c>
      <c r="E23" s="11" t="s">
        <v>20</v>
      </c>
    </row>
    <row r="24" customFormat="false" ht="13.8" hidden="false" customHeight="false" outlineLevel="0" collapsed="false">
      <c r="A24" s="4" t="s">
        <v>24</v>
      </c>
      <c r="B24" s="4"/>
      <c r="C24" s="12"/>
      <c r="D24" s="13" t="n">
        <f aca="false">SUM(D11:D23)</f>
        <v>989810</v>
      </c>
      <c r="E24" s="14"/>
    </row>
    <row r="25" customFormat="false" ht="13.8" hidden="false" customHeight="false" outlineLevel="0" collapsed="false">
      <c r="A25" s="15" t="s">
        <v>25</v>
      </c>
      <c r="B25" s="15"/>
      <c r="C25" s="9" t="s">
        <v>167</v>
      </c>
      <c r="D25" s="10" t="n">
        <v>44133</v>
      </c>
      <c r="E25" s="15" t="s">
        <v>418</v>
      </c>
    </row>
    <row r="26" customFormat="false" ht="13.8" hidden="false" customHeight="false" outlineLevel="0" collapsed="false">
      <c r="A26" s="4" t="s">
        <v>27</v>
      </c>
      <c r="B26" s="4"/>
      <c r="C26" s="12"/>
      <c r="D26" s="13" t="n">
        <f aca="false">SUM(D25)</f>
        <v>44133</v>
      </c>
      <c r="E26" s="4"/>
    </row>
    <row r="27" customFormat="false" ht="13.8" hidden="false" customHeight="false" outlineLevel="0" collapsed="false">
      <c r="A27" s="15" t="s">
        <v>28</v>
      </c>
      <c r="B27" s="15"/>
      <c r="C27" s="9" t="s">
        <v>167</v>
      </c>
      <c r="D27" s="10" t="n">
        <v>1325</v>
      </c>
      <c r="E27" s="15" t="s">
        <v>419</v>
      </c>
    </row>
    <row r="28" customFormat="false" ht="13.8" hidden="false" customHeight="false" outlineLevel="0" collapsed="false">
      <c r="A28" s="15"/>
      <c r="B28" s="15"/>
      <c r="C28" s="9" t="s">
        <v>167</v>
      </c>
      <c r="D28" s="10" t="n">
        <v>5092</v>
      </c>
      <c r="E28" s="15" t="s">
        <v>420</v>
      </c>
    </row>
    <row r="29" customFormat="false" ht="13.8" hidden="false" customHeight="false" outlineLevel="0" collapsed="false">
      <c r="A29" s="15"/>
      <c r="B29" s="15"/>
      <c r="C29" s="9" t="s">
        <v>167</v>
      </c>
      <c r="D29" s="10" t="n">
        <v>2038</v>
      </c>
      <c r="E29" s="15" t="s">
        <v>421</v>
      </c>
    </row>
    <row r="30" customFormat="false" ht="13.8" hidden="false" customHeight="false" outlineLevel="0" collapsed="false">
      <c r="A30" s="15"/>
      <c r="B30" s="15"/>
      <c r="C30" s="9" t="s">
        <v>88</v>
      </c>
      <c r="D30" s="10" t="n">
        <v>10759</v>
      </c>
      <c r="E30" s="15" t="s">
        <v>422</v>
      </c>
    </row>
    <row r="31" customFormat="false" ht="13.8" hidden="false" customHeight="false" outlineLevel="0" collapsed="false">
      <c r="A31" s="15"/>
      <c r="B31" s="15"/>
      <c r="C31" s="9" t="s">
        <v>88</v>
      </c>
      <c r="D31" s="10" t="n">
        <v>1152</v>
      </c>
      <c r="E31" s="15" t="s">
        <v>423</v>
      </c>
    </row>
    <row r="32" customFormat="false" ht="13.8" hidden="false" customHeight="false" outlineLevel="0" collapsed="false">
      <c r="A32" s="4" t="s">
        <v>33</v>
      </c>
      <c r="B32" s="4"/>
      <c r="C32" s="12"/>
      <c r="D32" s="13" t="n">
        <f aca="false">SUM(D27:D31)</f>
        <v>20366</v>
      </c>
      <c r="E32" s="11"/>
    </row>
    <row r="33" customFormat="false" ht="13.8" hidden="false" customHeight="false" outlineLevel="0" collapsed="false">
      <c r="A33" s="15" t="s">
        <v>34</v>
      </c>
      <c r="B33" s="15"/>
      <c r="C33" s="9" t="s">
        <v>383</v>
      </c>
      <c r="D33" s="10" t="n">
        <v>311</v>
      </c>
      <c r="E33" s="15" t="s">
        <v>424</v>
      </c>
    </row>
    <row r="34" customFormat="false" ht="13.8" hidden="false" customHeight="false" outlineLevel="0" collapsed="false">
      <c r="A34" s="15"/>
      <c r="B34" s="15"/>
      <c r="C34" s="9" t="s">
        <v>383</v>
      </c>
      <c r="D34" s="10" t="n">
        <v>311</v>
      </c>
      <c r="E34" s="15" t="s">
        <v>424</v>
      </c>
    </row>
    <row r="35" customFormat="false" ht="13.8" hidden="false" customHeight="false" outlineLevel="0" collapsed="false">
      <c r="A35" s="15"/>
      <c r="B35" s="15"/>
      <c r="C35" s="9" t="s">
        <v>383</v>
      </c>
      <c r="D35" s="10" t="n">
        <v>311</v>
      </c>
      <c r="E35" s="15" t="s">
        <v>424</v>
      </c>
    </row>
    <row r="36" customFormat="false" ht="13.8" hidden="false" customHeight="false" outlineLevel="0" collapsed="false">
      <c r="A36" s="15"/>
      <c r="B36" s="15"/>
      <c r="C36" s="9" t="s">
        <v>383</v>
      </c>
      <c r="D36" s="10" t="n">
        <v>311</v>
      </c>
      <c r="E36" s="15" t="s">
        <v>424</v>
      </c>
    </row>
    <row r="37" customFormat="false" ht="13.8" hidden="false" customHeight="false" outlineLevel="0" collapsed="false">
      <c r="A37" s="15"/>
      <c r="B37" s="15"/>
      <c r="C37" s="9" t="s">
        <v>383</v>
      </c>
      <c r="D37" s="10" t="n">
        <v>288</v>
      </c>
      <c r="E37" s="15" t="s">
        <v>424</v>
      </c>
    </row>
    <row r="38" customFormat="false" ht="13.8" hidden="false" customHeight="false" outlineLevel="0" collapsed="false">
      <c r="A38" s="15"/>
      <c r="B38" s="15"/>
      <c r="C38" s="9" t="s">
        <v>165</v>
      </c>
      <c r="D38" s="10" t="n">
        <v>288</v>
      </c>
      <c r="E38" s="15" t="s">
        <v>424</v>
      </c>
    </row>
    <row r="39" customFormat="false" ht="13.8" hidden="false" customHeight="false" outlineLevel="0" collapsed="false">
      <c r="A39" s="15"/>
      <c r="B39" s="15"/>
      <c r="C39" s="9" t="s">
        <v>37</v>
      </c>
      <c r="D39" s="10" t="n">
        <v>288</v>
      </c>
      <c r="E39" s="15" t="s">
        <v>424</v>
      </c>
    </row>
    <row r="40" customFormat="false" ht="13.8" hidden="false" customHeight="false" outlineLevel="0" collapsed="false">
      <c r="A40" s="15"/>
      <c r="B40" s="15"/>
      <c r="C40" s="9" t="s">
        <v>38</v>
      </c>
      <c r="D40" s="10" t="n">
        <v>288</v>
      </c>
      <c r="E40" s="15" t="s">
        <v>424</v>
      </c>
    </row>
    <row r="41" customFormat="false" ht="13.8" hidden="false" customHeight="false" outlineLevel="0" collapsed="false">
      <c r="A41" s="15"/>
      <c r="B41" s="15"/>
      <c r="C41" s="9" t="s">
        <v>38</v>
      </c>
      <c r="D41" s="10" t="n">
        <v>288</v>
      </c>
      <c r="E41" s="15" t="s">
        <v>424</v>
      </c>
    </row>
    <row r="42" customFormat="false" ht="13.8" hidden="false" customHeight="false" outlineLevel="0" collapsed="false">
      <c r="A42" s="4" t="s">
        <v>42</v>
      </c>
      <c r="B42" s="4"/>
      <c r="C42" s="12"/>
      <c r="D42" s="13" t="n">
        <f aca="false">SUM(D33:D41)</f>
        <v>2684</v>
      </c>
      <c r="E42" s="16"/>
    </row>
    <row r="43" customFormat="false" ht="13.8" hidden="false" customHeight="false" outlineLevel="0" collapsed="false">
      <c r="A43" s="15" t="s">
        <v>43</v>
      </c>
      <c r="B43" s="15"/>
      <c r="C43" s="9"/>
      <c r="D43" s="10" t="n">
        <v>34594</v>
      </c>
      <c r="E43" s="15" t="s">
        <v>185</v>
      </c>
    </row>
    <row r="44" customFormat="false" ht="13.8" hidden="false" customHeight="false" outlineLevel="0" collapsed="false">
      <c r="A44" s="4" t="s">
        <v>45</v>
      </c>
      <c r="B44" s="4"/>
      <c r="C44" s="12"/>
      <c r="D44" s="13" t="n">
        <f aca="false">SUM(D43)</f>
        <v>34594</v>
      </c>
      <c r="E44" s="4"/>
    </row>
    <row r="45" customFormat="false" ht="13.8" hidden="false" customHeight="false" outlineLevel="0" collapsed="false">
      <c r="A45" s="16" t="s">
        <v>46</v>
      </c>
      <c r="B45" s="16"/>
      <c r="C45" s="16" t="n">
        <v>12</v>
      </c>
      <c r="D45" s="17" t="n">
        <v>1934</v>
      </c>
      <c r="E45" s="16" t="s">
        <v>186</v>
      </c>
    </row>
    <row r="46" customFormat="false" ht="13.8" hidden="false" customHeight="false" outlineLevel="0" collapsed="false">
      <c r="A46" s="4" t="s">
        <v>48</v>
      </c>
      <c r="B46" s="16"/>
      <c r="C46" s="16"/>
      <c r="D46" s="18" t="n">
        <f aca="false">SUM(D45)</f>
        <v>1934</v>
      </c>
      <c r="E46" s="16"/>
    </row>
    <row r="47" customFormat="false" ht="13.8" hidden="false" customHeight="false" outlineLevel="0" collapsed="false">
      <c r="A47" s="15" t="s">
        <v>49</v>
      </c>
      <c r="B47" s="15"/>
      <c r="C47" s="9" t="s">
        <v>167</v>
      </c>
      <c r="D47" s="10" t="n">
        <v>24552</v>
      </c>
      <c r="E47" s="11" t="s">
        <v>425</v>
      </c>
    </row>
    <row r="48" customFormat="false" ht="13.8" hidden="false" customHeight="false" outlineLevel="0" collapsed="false">
      <c r="A48" s="7"/>
      <c r="B48" s="8"/>
      <c r="C48" s="9" t="s">
        <v>167</v>
      </c>
      <c r="D48" s="10" t="n">
        <v>22780</v>
      </c>
      <c r="E48" s="11" t="s">
        <v>426</v>
      </c>
    </row>
    <row r="49" customFormat="false" ht="13.8" hidden="false" customHeight="false" outlineLevel="0" collapsed="false">
      <c r="A49" s="4" t="s">
        <v>52</v>
      </c>
      <c r="B49" s="4"/>
      <c r="C49" s="12"/>
      <c r="D49" s="13" t="n">
        <f aca="false">SUM(D47:D48)</f>
        <v>47332</v>
      </c>
      <c r="E49" s="16"/>
    </row>
    <row r="52" customFormat="false" ht="13.8" hidden="false" customHeight="false" outlineLevel="0" collapsed="false">
      <c r="A52" s="62" t="s">
        <v>427</v>
      </c>
      <c r="B52" s="2"/>
      <c r="C52" s="2"/>
      <c r="D52" s="3" t="n">
        <f aca="false">SUM(D24+D32+D42+D44+D49+D46+D26)</f>
        <v>1140853</v>
      </c>
    </row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28.06"/>
    <col collapsed="false" customWidth="true" hidden="false" outlineLevel="0" max="2" min="2" style="0" width="14.86"/>
    <col collapsed="false" customWidth="true" hidden="false" outlineLevel="0" max="3" min="3" style="0" width="16.94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9" min="6" style="0" width="8.67"/>
    <col collapsed="false" customWidth="true" hidden="false" outlineLevel="0" max="10" min="10" style="0" width="13.06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2" t="s">
        <v>343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/>
      <c r="B8" s="63" t="s">
        <v>428</v>
      </c>
      <c r="C8" s="2"/>
      <c r="D8" s="59"/>
      <c r="E8" s="60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263</v>
      </c>
      <c r="B11" s="5"/>
      <c r="C11" s="9" t="s">
        <v>38</v>
      </c>
      <c r="D11" s="33" t="n">
        <v>15645.6</v>
      </c>
      <c r="E11" s="15" t="s">
        <v>429</v>
      </c>
    </row>
    <row r="12" customFormat="false" ht="13.8" hidden="false" customHeight="false" outlineLevel="0" collapsed="false">
      <c r="A12" s="7"/>
      <c r="B12" s="8"/>
      <c r="C12" s="33" t="n">
        <v>23</v>
      </c>
      <c r="D12" s="33" t="n">
        <v>69.99</v>
      </c>
      <c r="E12" s="15" t="s">
        <v>264</v>
      </c>
    </row>
    <row r="13" customFormat="false" ht="13.8" hidden="false" customHeight="false" outlineLevel="0" collapsed="false">
      <c r="A13" s="21" t="s">
        <v>266</v>
      </c>
      <c r="B13" s="8"/>
      <c r="C13" s="33"/>
      <c r="D13" s="64" t="n">
        <f aca="false">SUM(D11:D12)</f>
        <v>15715.59</v>
      </c>
      <c r="E13" s="15"/>
    </row>
    <row r="14" s="5" customFormat="true" ht="13.8" hidden="false" customHeight="false" outlineLevel="0" collapsed="false">
      <c r="A14" s="65" t="s">
        <v>192</v>
      </c>
      <c r="C14" s="33" t="n">
        <v>23</v>
      </c>
      <c r="D14" s="10" t="n">
        <v>249.6</v>
      </c>
      <c r="E14" s="66" t="s">
        <v>430</v>
      </c>
      <c r="F14" s="67"/>
      <c r="G14" s="68"/>
      <c r="H14" s="69"/>
      <c r="I14" s="70"/>
      <c r="J14" s="67"/>
      <c r="K14" s="68"/>
      <c r="L14" s="69"/>
      <c r="M14" s="70"/>
      <c r="N14" s="67"/>
      <c r="O14" s="68"/>
      <c r="P14" s="69"/>
      <c r="Q14" s="70"/>
      <c r="R14" s="67"/>
      <c r="S14" s="68"/>
      <c r="T14" s="69"/>
      <c r="U14" s="70"/>
      <c r="V14" s="67"/>
      <c r="W14" s="68"/>
      <c r="X14" s="69"/>
      <c r="Y14" s="70"/>
      <c r="Z14" s="67"/>
      <c r="AA14" s="68"/>
      <c r="AB14" s="69"/>
      <c r="AC14" s="70"/>
      <c r="AD14" s="67"/>
      <c r="AE14" s="68"/>
      <c r="AF14" s="69"/>
      <c r="AG14" s="70"/>
      <c r="AH14" s="67"/>
      <c r="AI14" s="68"/>
      <c r="AJ14" s="69"/>
      <c r="AK14" s="70"/>
      <c r="AL14" s="67"/>
      <c r="AM14" s="68"/>
      <c r="AN14" s="69"/>
      <c r="AO14" s="70"/>
      <c r="AP14" s="67"/>
      <c r="AQ14" s="68"/>
      <c r="AR14" s="69"/>
      <c r="AS14" s="70"/>
      <c r="AT14" s="67"/>
      <c r="AU14" s="68"/>
      <c r="AV14" s="69"/>
      <c r="AW14" s="70"/>
      <c r="AX14" s="67"/>
      <c r="AY14" s="68"/>
      <c r="AZ14" s="69"/>
      <c r="BA14" s="70"/>
      <c r="BB14" s="67"/>
      <c r="BC14" s="68"/>
      <c r="BD14" s="69"/>
      <c r="BE14" s="70"/>
      <c r="BF14" s="67"/>
      <c r="BG14" s="68"/>
      <c r="BH14" s="69"/>
      <c r="BI14" s="70"/>
      <c r="BJ14" s="67"/>
      <c r="BK14" s="68"/>
      <c r="BL14" s="69"/>
      <c r="BM14" s="70"/>
      <c r="BN14" s="67"/>
      <c r="BO14" s="68"/>
      <c r="BP14" s="69"/>
      <c r="BQ14" s="70"/>
      <c r="BR14" s="67"/>
      <c r="BS14" s="68"/>
      <c r="BT14" s="69"/>
      <c r="BU14" s="70"/>
      <c r="BV14" s="67"/>
      <c r="BW14" s="68"/>
      <c r="BX14" s="69"/>
      <c r="BY14" s="70"/>
      <c r="BZ14" s="67"/>
      <c r="CA14" s="68"/>
      <c r="CB14" s="69"/>
      <c r="CC14" s="70"/>
      <c r="CD14" s="67"/>
      <c r="CE14" s="68"/>
      <c r="CF14" s="69"/>
      <c r="CG14" s="70"/>
      <c r="CH14" s="67"/>
      <c r="CI14" s="68"/>
      <c r="CJ14" s="69"/>
      <c r="CK14" s="70"/>
      <c r="CL14" s="67"/>
      <c r="CM14" s="68"/>
      <c r="CN14" s="69"/>
      <c r="CO14" s="70"/>
      <c r="CP14" s="67"/>
      <c r="CQ14" s="68"/>
      <c r="CR14" s="69"/>
      <c r="CS14" s="70"/>
      <c r="CT14" s="67"/>
      <c r="CU14" s="68"/>
      <c r="CV14" s="69"/>
      <c r="CW14" s="70"/>
      <c r="CX14" s="67"/>
      <c r="CY14" s="68"/>
      <c r="CZ14" s="69"/>
      <c r="DA14" s="70"/>
      <c r="DB14" s="67"/>
      <c r="DC14" s="68"/>
      <c r="DD14" s="69"/>
      <c r="DE14" s="70"/>
      <c r="DF14" s="67"/>
      <c r="DG14" s="68"/>
      <c r="DH14" s="69"/>
      <c r="DI14" s="70"/>
      <c r="DJ14" s="67"/>
      <c r="DK14" s="68"/>
      <c r="DL14" s="69"/>
      <c r="DM14" s="70"/>
      <c r="DN14" s="67"/>
      <c r="DO14" s="68"/>
      <c r="DP14" s="69"/>
      <c r="DQ14" s="70"/>
      <c r="DR14" s="67"/>
      <c r="DS14" s="68"/>
      <c r="DT14" s="69"/>
      <c r="DU14" s="70"/>
      <c r="DV14" s="67"/>
      <c r="DW14" s="68"/>
      <c r="DX14" s="69"/>
      <c r="DY14" s="70"/>
      <c r="DZ14" s="67"/>
      <c r="EA14" s="68"/>
      <c r="EB14" s="71"/>
      <c r="EC14" s="65" t="s">
        <v>192</v>
      </c>
      <c r="EE14" s="33"/>
      <c r="EF14" s="10"/>
      <c r="EG14" s="65" t="s">
        <v>192</v>
      </c>
      <c r="EI14" s="33"/>
      <c r="EJ14" s="10"/>
      <c r="EK14" s="65" t="s">
        <v>192</v>
      </c>
      <c r="EM14" s="33"/>
      <c r="EN14" s="10"/>
      <c r="EO14" s="65" t="s">
        <v>192</v>
      </c>
      <c r="EQ14" s="33"/>
      <c r="ER14" s="10"/>
      <c r="ES14" s="65" t="s">
        <v>192</v>
      </c>
      <c r="EU14" s="33"/>
      <c r="EV14" s="10"/>
      <c r="EW14" s="65" t="s">
        <v>192</v>
      </c>
      <c r="EY14" s="33"/>
      <c r="EZ14" s="10"/>
      <c r="FA14" s="65" t="s">
        <v>192</v>
      </c>
      <c r="FC14" s="33"/>
      <c r="FD14" s="10"/>
      <c r="FE14" s="65" t="s">
        <v>192</v>
      </c>
      <c r="FG14" s="33"/>
      <c r="FH14" s="10"/>
      <c r="FI14" s="65" t="s">
        <v>192</v>
      </c>
      <c r="FK14" s="33"/>
      <c r="FL14" s="10"/>
      <c r="FM14" s="65" t="s">
        <v>192</v>
      </c>
      <c r="FO14" s="33"/>
      <c r="FP14" s="10"/>
      <c r="FQ14" s="65" t="s">
        <v>192</v>
      </c>
      <c r="FS14" s="33"/>
      <c r="FT14" s="10"/>
      <c r="FU14" s="65" t="s">
        <v>192</v>
      </c>
      <c r="FW14" s="33"/>
      <c r="FX14" s="10"/>
      <c r="FY14" s="65" t="s">
        <v>192</v>
      </c>
      <c r="GA14" s="33"/>
      <c r="GB14" s="10"/>
      <c r="GC14" s="65" t="s">
        <v>192</v>
      </c>
      <c r="GE14" s="33"/>
      <c r="GF14" s="10"/>
      <c r="GG14" s="65" t="s">
        <v>192</v>
      </c>
      <c r="GI14" s="33"/>
      <c r="GJ14" s="10"/>
      <c r="GK14" s="65" t="s">
        <v>192</v>
      </c>
      <c r="GM14" s="33"/>
      <c r="GN14" s="10"/>
      <c r="GO14" s="65" t="s">
        <v>192</v>
      </c>
      <c r="GQ14" s="33"/>
      <c r="GR14" s="10"/>
      <c r="GS14" s="65" t="s">
        <v>192</v>
      </c>
      <c r="GU14" s="33"/>
      <c r="GV14" s="10"/>
      <c r="GW14" s="65" t="s">
        <v>192</v>
      </c>
      <c r="GY14" s="33"/>
      <c r="GZ14" s="10"/>
      <c r="HA14" s="65" t="s">
        <v>192</v>
      </c>
      <c r="HC14" s="33"/>
      <c r="HD14" s="10"/>
      <c r="HE14" s="65" t="s">
        <v>192</v>
      </c>
      <c r="HG14" s="33"/>
      <c r="HH14" s="10"/>
      <c r="HI14" s="65" t="s">
        <v>192</v>
      </c>
      <c r="HK14" s="33"/>
      <c r="HL14" s="10"/>
      <c r="HM14" s="65" t="s">
        <v>192</v>
      </c>
      <c r="HO14" s="33"/>
      <c r="HP14" s="10"/>
      <c r="HQ14" s="65" t="s">
        <v>192</v>
      </c>
      <c r="HS14" s="33"/>
      <c r="HT14" s="10"/>
      <c r="HU14" s="65" t="s">
        <v>192</v>
      </c>
      <c r="HW14" s="33"/>
      <c r="HX14" s="10"/>
      <c r="HY14" s="65" t="s">
        <v>192</v>
      </c>
      <c r="IA14" s="33"/>
      <c r="IB14" s="10"/>
      <c r="IC14" s="65" t="s">
        <v>192</v>
      </c>
      <c r="IE14" s="33"/>
      <c r="IF14" s="10"/>
      <c r="IG14" s="65" t="s">
        <v>192</v>
      </c>
      <c r="II14" s="33"/>
      <c r="IJ14" s="10"/>
      <c r="IK14" s="65" t="s">
        <v>192</v>
      </c>
      <c r="IM14" s="33"/>
      <c r="IN14" s="10"/>
      <c r="IO14" s="65" t="s">
        <v>192</v>
      </c>
      <c r="IQ14" s="33"/>
      <c r="IR14" s="10"/>
      <c r="IS14" s="65" t="s">
        <v>192</v>
      </c>
      <c r="IU14" s="33"/>
      <c r="IV14" s="10"/>
      <c r="IW14" s="65" t="s">
        <v>192</v>
      </c>
      <c r="IY14" s="33"/>
      <c r="IZ14" s="10"/>
      <c r="JA14" s="65" t="s">
        <v>192</v>
      </c>
      <c r="JC14" s="33"/>
      <c r="JD14" s="10"/>
      <c r="JE14" s="65" t="s">
        <v>192</v>
      </c>
      <c r="JG14" s="33"/>
      <c r="JH14" s="10"/>
      <c r="JI14" s="65" t="s">
        <v>192</v>
      </c>
      <c r="JK14" s="33"/>
      <c r="JL14" s="10"/>
      <c r="JM14" s="65" t="s">
        <v>192</v>
      </c>
      <c r="JO14" s="33"/>
      <c r="JP14" s="10"/>
      <c r="JQ14" s="65" t="s">
        <v>192</v>
      </c>
      <c r="JS14" s="33"/>
      <c r="JT14" s="10"/>
      <c r="JU14" s="65" t="s">
        <v>192</v>
      </c>
      <c r="JW14" s="33"/>
      <c r="JX14" s="10"/>
      <c r="JY14" s="65" t="s">
        <v>192</v>
      </c>
      <c r="KA14" s="33"/>
      <c r="KB14" s="10"/>
      <c r="KC14" s="65" t="s">
        <v>192</v>
      </c>
      <c r="KE14" s="33"/>
      <c r="KF14" s="10"/>
      <c r="KG14" s="65" t="s">
        <v>192</v>
      </c>
      <c r="KI14" s="33"/>
      <c r="KJ14" s="10"/>
      <c r="KK14" s="65" t="s">
        <v>192</v>
      </c>
      <c r="KM14" s="33"/>
      <c r="KN14" s="10"/>
      <c r="KO14" s="65" t="s">
        <v>192</v>
      </c>
      <c r="KQ14" s="33"/>
      <c r="KR14" s="10"/>
      <c r="KS14" s="65" t="s">
        <v>192</v>
      </c>
      <c r="KU14" s="33"/>
      <c r="KV14" s="10"/>
      <c r="KW14" s="65" t="s">
        <v>192</v>
      </c>
      <c r="KY14" s="33"/>
      <c r="KZ14" s="10"/>
      <c r="LA14" s="65" t="s">
        <v>192</v>
      </c>
      <c r="LC14" s="33"/>
      <c r="LD14" s="10"/>
      <c r="LE14" s="65" t="s">
        <v>192</v>
      </c>
      <c r="LG14" s="33"/>
      <c r="LH14" s="10"/>
      <c r="LI14" s="65" t="s">
        <v>192</v>
      </c>
      <c r="LK14" s="33"/>
      <c r="LL14" s="10"/>
      <c r="LM14" s="65" t="s">
        <v>192</v>
      </c>
      <c r="LO14" s="33"/>
      <c r="LP14" s="10"/>
      <c r="LQ14" s="65" t="s">
        <v>192</v>
      </c>
      <c r="LS14" s="33"/>
      <c r="LT14" s="10"/>
      <c r="LU14" s="65" t="s">
        <v>192</v>
      </c>
      <c r="LW14" s="33"/>
      <c r="LX14" s="10"/>
      <c r="LY14" s="65" t="s">
        <v>192</v>
      </c>
      <c r="MA14" s="33"/>
      <c r="MB14" s="10"/>
      <c r="MC14" s="65" t="s">
        <v>192</v>
      </c>
      <c r="ME14" s="33"/>
      <c r="MF14" s="10"/>
      <c r="MG14" s="65" t="s">
        <v>192</v>
      </c>
      <c r="MI14" s="33"/>
      <c r="MJ14" s="10"/>
      <c r="MK14" s="65" t="s">
        <v>192</v>
      </c>
      <c r="MM14" s="33"/>
      <c r="MN14" s="10"/>
      <c r="MO14" s="65" t="s">
        <v>192</v>
      </c>
      <c r="MQ14" s="33"/>
      <c r="MR14" s="10"/>
      <c r="MS14" s="65" t="s">
        <v>192</v>
      </c>
      <c r="MU14" s="33"/>
      <c r="MV14" s="10"/>
      <c r="MW14" s="65" t="s">
        <v>192</v>
      </c>
      <c r="MY14" s="33"/>
      <c r="MZ14" s="10"/>
      <c r="NA14" s="65" t="s">
        <v>192</v>
      </c>
      <c r="NC14" s="33"/>
      <c r="ND14" s="10"/>
      <c r="NE14" s="65" t="s">
        <v>192</v>
      </c>
      <c r="NG14" s="33"/>
      <c r="NH14" s="10"/>
      <c r="NI14" s="65" t="s">
        <v>192</v>
      </c>
      <c r="NK14" s="33"/>
      <c r="NL14" s="10"/>
      <c r="NM14" s="65" t="s">
        <v>192</v>
      </c>
      <c r="NO14" s="33"/>
      <c r="NP14" s="10"/>
      <c r="NQ14" s="65" t="s">
        <v>192</v>
      </c>
      <c r="NS14" s="33"/>
      <c r="NT14" s="10"/>
      <c r="NU14" s="65" t="s">
        <v>192</v>
      </c>
      <c r="NW14" s="33"/>
      <c r="NX14" s="10"/>
      <c r="NY14" s="65" t="s">
        <v>192</v>
      </c>
      <c r="OA14" s="33"/>
      <c r="OB14" s="10"/>
      <c r="OC14" s="65" t="s">
        <v>192</v>
      </c>
      <c r="OE14" s="33"/>
      <c r="OF14" s="10"/>
      <c r="OG14" s="65" t="s">
        <v>192</v>
      </c>
      <c r="OI14" s="33"/>
      <c r="OJ14" s="10"/>
      <c r="OK14" s="65" t="s">
        <v>192</v>
      </c>
      <c r="OM14" s="33"/>
      <c r="ON14" s="10"/>
      <c r="OO14" s="65" t="s">
        <v>192</v>
      </c>
      <c r="OQ14" s="33"/>
      <c r="OR14" s="10"/>
      <c r="OS14" s="65" t="s">
        <v>192</v>
      </c>
      <c r="OU14" s="33"/>
      <c r="OV14" s="10"/>
      <c r="OW14" s="65" t="s">
        <v>192</v>
      </c>
      <c r="OY14" s="33"/>
      <c r="OZ14" s="10"/>
      <c r="PA14" s="65" t="s">
        <v>192</v>
      </c>
      <c r="PC14" s="33"/>
      <c r="PD14" s="10"/>
      <c r="PE14" s="65" t="s">
        <v>192</v>
      </c>
      <c r="PG14" s="33"/>
      <c r="PH14" s="10"/>
      <c r="PI14" s="65" t="s">
        <v>192</v>
      </c>
      <c r="PK14" s="33"/>
      <c r="PL14" s="10"/>
      <c r="PM14" s="65" t="s">
        <v>192</v>
      </c>
      <c r="PO14" s="33"/>
      <c r="PP14" s="10"/>
      <c r="PQ14" s="65" t="s">
        <v>192</v>
      </c>
      <c r="PS14" s="33"/>
      <c r="PT14" s="10"/>
      <c r="PU14" s="65" t="s">
        <v>192</v>
      </c>
      <c r="PW14" s="33"/>
      <c r="PX14" s="10"/>
      <c r="PY14" s="65" t="s">
        <v>192</v>
      </c>
      <c r="QA14" s="33"/>
      <c r="QB14" s="10"/>
      <c r="QC14" s="65" t="s">
        <v>192</v>
      </c>
      <c r="QE14" s="33"/>
      <c r="QF14" s="10"/>
      <c r="QG14" s="65" t="s">
        <v>192</v>
      </c>
      <c r="QI14" s="33"/>
      <c r="QJ14" s="10"/>
      <c r="QK14" s="65" t="s">
        <v>192</v>
      </c>
      <c r="QM14" s="33"/>
      <c r="QN14" s="10"/>
      <c r="QO14" s="65" t="s">
        <v>192</v>
      </c>
      <c r="QQ14" s="33"/>
      <c r="QR14" s="10"/>
      <c r="QS14" s="65" t="s">
        <v>192</v>
      </c>
      <c r="QU14" s="33"/>
      <c r="QV14" s="10"/>
      <c r="QW14" s="65" t="s">
        <v>192</v>
      </c>
      <c r="QY14" s="33"/>
      <c r="QZ14" s="10"/>
      <c r="RA14" s="65" t="s">
        <v>192</v>
      </c>
      <c r="RC14" s="33"/>
      <c r="RD14" s="10"/>
      <c r="RE14" s="65" t="s">
        <v>192</v>
      </c>
      <c r="RG14" s="33"/>
      <c r="RH14" s="10"/>
      <c r="RI14" s="65" t="s">
        <v>192</v>
      </c>
      <c r="RK14" s="33"/>
      <c r="RL14" s="10"/>
      <c r="RM14" s="65" t="s">
        <v>192</v>
      </c>
      <c r="RO14" s="33"/>
      <c r="RP14" s="10"/>
      <c r="RQ14" s="65" t="s">
        <v>192</v>
      </c>
      <c r="RS14" s="33"/>
      <c r="RT14" s="10"/>
      <c r="RU14" s="65" t="s">
        <v>192</v>
      </c>
      <c r="RW14" s="33"/>
      <c r="RX14" s="10"/>
      <c r="RY14" s="65" t="s">
        <v>192</v>
      </c>
      <c r="SA14" s="33"/>
      <c r="SB14" s="10"/>
      <c r="SC14" s="65" t="s">
        <v>192</v>
      </c>
      <c r="SE14" s="33"/>
      <c r="SF14" s="10"/>
      <c r="SG14" s="65" t="s">
        <v>192</v>
      </c>
      <c r="SI14" s="33"/>
      <c r="SJ14" s="10"/>
      <c r="SK14" s="65" t="s">
        <v>192</v>
      </c>
      <c r="SM14" s="33"/>
      <c r="SN14" s="10"/>
      <c r="SO14" s="65" t="s">
        <v>192</v>
      </c>
      <c r="SQ14" s="33"/>
      <c r="SR14" s="10"/>
      <c r="SS14" s="65" t="s">
        <v>192</v>
      </c>
      <c r="SU14" s="33"/>
      <c r="SV14" s="10"/>
      <c r="SW14" s="65" t="s">
        <v>192</v>
      </c>
      <c r="SY14" s="33"/>
      <c r="SZ14" s="10"/>
      <c r="TA14" s="65" t="s">
        <v>192</v>
      </c>
      <c r="TC14" s="33"/>
      <c r="TD14" s="10"/>
      <c r="TE14" s="65" t="s">
        <v>192</v>
      </c>
      <c r="TG14" s="33"/>
      <c r="TH14" s="10"/>
      <c r="TI14" s="65" t="s">
        <v>192</v>
      </c>
      <c r="TK14" s="33"/>
      <c r="TL14" s="10"/>
      <c r="TM14" s="65" t="s">
        <v>192</v>
      </c>
      <c r="TO14" s="33"/>
      <c r="TP14" s="10"/>
      <c r="TQ14" s="65" t="s">
        <v>192</v>
      </c>
      <c r="TS14" s="33"/>
      <c r="TT14" s="10"/>
      <c r="TU14" s="65" t="s">
        <v>192</v>
      </c>
      <c r="TW14" s="33"/>
      <c r="TX14" s="10"/>
      <c r="TY14" s="65" t="s">
        <v>192</v>
      </c>
      <c r="UA14" s="33"/>
      <c r="UB14" s="10"/>
      <c r="UC14" s="65" t="s">
        <v>192</v>
      </c>
      <c r="UE14" s="33"/>
      <c r="UF14" s="10"/>
      <c r="UG14" s="65" t="s">
        <v>192</v>
      </c>
      <c r="UI14" s="33"/>
      <c r="UJ14" s="10"/>
      <c r="UK14" s="65" t="s">
        <v>192</v>
      </c>
      <c r="UM14" s="33"/>
      <c r="UN14" s="10"/>
      <c r="UO14" s="65" t="s">
        <v>192</v>
      </c>
      <c r="UQ14" s="33"/>
      <c r="UR14" s="10"/>
      <c r="US14" s="65" t="s">
        <v>192</v>
      </c>
      <c r="UU14" s="33"/>
      <c r="UV14" s="10"/>
      <c r="UW14" s="65" t="s">
        <v>192</v>
      </c>
      <c r="UY14" s="33"/>
      <c r="UZ14" s="10"/>
      <c r="VA14" s="65" t="s">
        <v>192</v>
      </c>
      <c r="VC14" s="33"/>
      <c r="VD14" s="10"/>
      <c r="VE14" s="65" t="s">
        <v>192</v>
      </c>
      <c r="VG14" s="33"/>
      <c r="VH14" s="10"/>
      <c r="VI14" s="65" t="s">
        <v>192</v>
      </c>
      <c r="VK14" s="33"/>
      <c r="VL14" s="10"/>
      <c r="VM14" s="65" t="s">
        <v>192</v>
      </c>
      <c r="VO14" s="33"/>
      <c r="VP14" s="10"/>
      <c r="VQ14" s="65" t="s">
        <v>192</v>
      </c>
      <c r="VS14" s="33"/>
      <c r="VT14" s="10"/>
      <c r="VU14" s="65" t="s">
        <v>192</v>
      </c>
      <c r="VW14" s="33"/>
      <c r="VX14" s="10"/>
      <c r="VY14" s="65" t="s">
        <v>192</v>
      </c>
      <c r="WA14" s="33"/>
      <c r="WB14" s="10"/>
      <c r="WC14" s="65" t="s">
        <v>192</v>
      </c>
      <c r="WE14" s="33"/>
      <c r="WF14" s="10"/>
      <c r="WG14" s="65" t="s">
        <v>192</v>
      </c>
      <c r="WI14" s="33"/>
      <c r="WJ14" s="10"/>
      <c r="WK14" s="65" t="s">
        <v>192</v>
      </c>
      <c r="WM14" s="33"/>
      <c r="WN14" s="10"/>
      <c r="WO14" s="65" t="s">
        <v>192</v>
      </c>
      <c r="WQ14" s="33"/>
      <c r="WR14" s="10"/>
      <c r="WS14" s="65" t="s">
        <v>192</v>
      </c>
      <c r="WU14" s="33"/>
      <c r="WV14" s="10"/>
      <c r="WW14" s="65" t="s">
        <v>192</v>
      </c>
      <c r="WY14" s="33"/>
      <c r="WZ14" s="10"/>
      <c r="XA14" s="65" t="s">
        <v>192</v>
      </c>
      <c r="XC14" s="33"/>
      <c r="XD14" s="10"/>
      <c r="XE14" s="65" t="s">
        <v>192</v>
      </c>
      <c r="XG14" s="33"/>
      <c r="XH14" s="10"/>
      <c r="XI14" s="65" t="s">
        <v>192</v>
      </c>
      <c r="XK14" s="33"/>
      <c r="XL14" s="10"/>
      <c r="XM14" s="65" t="s">
        <v>192</v>
      </c>
      <c r="XO14" s="33"/>
      <c r="XP14" s="10"/>
      <c r="XQ14" s="65" t="s">
        <v>192</v>
      </c>
      <c r="XS14" s="33"/>
      <c r="XT14" s="10"/>
      <c r="XU14" s="65" t="s">
        <v>192</v>
      </c>
      <c r="XW14" s="33"/>
      <c r="XX14" s="10"/>
      <c r="XY14" s="65" t="s">
        <v>192</v>
      </c>
      <c r="YA14" s="33"/>
      <c r="YB14" s="10"/>
      <c r="YC14" s="65" t="s">
        <v>192</v>
      </c>
      <c r="YE14" s="33"/>
      <c r="YF14" s="10"/>
      <c r="YG14" s="65" t="s">
        <v>192</v>
      </c>
      <c r="YI14" s="33"/>
      <c r="YJ14" s="10"/>
      <c r="YK14" s="65" t="s">
        <v>192</v>
      </c>
      <c r="YM14" s="33"/>
      <c r="YN14" s="10"/>
      <c r="YO14" s="65" t="s">
        <v>192</v>
      </c>
      <c r="YQ14" s="33"/>
      <c r="YR14" s="10"/>
      <c r="YS14" s="65" t="s">
        <v>192</v>
      </c>
      <c r="YU14" s="33"/>
      <c r="YV14" s="10"/>
      <c r="YW14" s="65" t="s">
        <v>192</v>
      </c>
      <c r="YY14" s="33"/>
      <c r="YZ14" s="10"/>
      <c r="ZA14" s="65" t="s">
        <v>192</v>
      </c>
      <c r="ZC14" s="33"/>
      <c r="ZD14" s="10"/>
      <c r="ZE14" s="65" t="s">
        <v>192</v>
      </c>
      <c r="ZG14" s="33"/>
      <c r="ZH14" s="10"/>
      <c r="ZI14" s="65" t="s">
        <v>192</v>
      </c>
      <c r="ZK14" s="33"/>
      <c r="ZL14" s="10"/>
      <c r="ZM14" s="65" t="s">
        <v>192</v>
      </c>
      <c r="ZO14" s="33"/>
      <c r="ZP14" s="10"/>
      <c r="ZQ14" s="65" t="s">
        <v>192</v>
      </c>
      <c r="ZS14" s="33"/>
      <c r="ZT14" s="10"/>
      <c r="ZU14" s="65" t="s">
        <v>192</v>
      </c>
      <c r="ZW14" s="33"/>
      <c r="ZX14" s="10"/>
      <c r="ZY14" s="65" t="s">
        <v>192</v>
      </c>
      <c r="AAA14" s="33"/>
      <c r="AAB14" s="10"/>
      <c r="AAC14" s="65" t="s">
        <v>192</v>
      </c>
      <c r="AAE14" s="33"/>
      <c r="AAF14" s="10"/>
      <c r="AAG14" s="65" t="s">
        <v>192</v>
      </c>
      <c r="AAI14" s="33"/>
      <c r="AAJ14" s="10"/>
      <c r="AAK14" s="65" t="s">
        <v>192</v>
      </c>
      <c r="AAM14" s="33"/>
      <c r="AAN14" s="10"/>
      <c r="AAO14" s="65" t="s">
        <v>192</v>
      </c>
      <c r="AAQ14" s="33"/>
      <c r="AAR14" s="10"/>
      <c r="AAS14" s="65" t="s">
        <v>192</v>
      </c>
      <c r="AAU14" s="33"/>
      <c r="AAV14" s="10"/>
      <c r="AAW14" s="65" t="s">
        <v>192</v>
      </c>
      <c r="AAY14" s="33"/>
      <c r="AAZ14" s="10"/>
      <c r="ABA14" s="65" t="s">
        <v>192</v>
      </c>
      <c r="ABC14" s="33"/>
      <c r="ABD14" s="10"/>
      <c r="ABE14" s="65" t="s">
        <v>192</v>
      </c>
      <c r="ABG14" s="33"/>
      <c r="ABH14" s="10"/>
      <c r="ABI14" s="65" t="s">
        <v>192</v>
      </c>
      <c r="ABK14" s="33"/>
      <c r="ABL14" s="10"/>
      <c r="ABM14" s="65" t="s">
        <v>192</v>
      </c>
      <c r="ABO14" s="33"/>
      <c r="ABP14" s="10"/>
      <c r="ABQ14" s="65" t="s">
        <v>192</v>
      </c>
      <c r="ABS14" s="33"/>
      <c r="ABT14" s="10"/>
      <c r="ABU14" s="65" t="s">
        <v>192</v>
      </c>
      <c r="ABW14" s="33"/>
      <c r="ABX14" s="10"/>
      <c r="ABY14" s="65" t="s">
        <v>192</v>
      </c>
      <c r="ACA14" s="33"/>
      <c r="ACB14" s="10"/>
      <c r="ACC14" s="65" t="s">
        <v>192</v>
      </c>
      <c r="ACE14" s="33"/>
      <c r="ACF14" s="10"/>
      <c r="ACG14" s="65" t="s">
        <v>192</v>
      </c>
      <c r="ACI14" s="33"/>
      <c r="ACJ14" s="10"/>
      <c r="ACK14" s="65" t="s">
        <v>192</v>
      </c>
      <c r="ACM14" s="33"/>
      <c r="ACN14" s="10"/>
      <c r="ACO14" s="65" t="s">
        <v>192</v>
      </c>
      <c r="ACQ14" s="33"/>
      <c r="ACR14" s="10"/>
      <c r="ACS14" s="65" t="s">
        <v>192</v>
      </c>
      <c r="ACU14" s="33"/>
      <c r="ACV14" s="10"/>
      <c r="ACW14" s="65" t="s">
        <v>192</v>
      </c>
      <c r="ACY14" s="33"/>
      <c r="ACZ14" s="10"/>
      <c r="ADA14" s="65" t="s">
        <v>192</v>
      </c>
      <c r="ADC14" s="33"/>
      <c r="ADD14" s="10"/>
      <c r="ADE14" s="65" t="s">
        <v>192</v>
      </c>
      <c r="ADG14" s="33"/>
      <c r="ADH14" s="10"/>
      <c r="ADI14" s="65" t="s">
        <v>192</v>
      </c>
      <c r="ADK14" s="33"/>
      <c r="ADL14" s="10"/>
      <c r="ADM14" s="65" t="s">
        <v>192</v>
      </c>
      <c r="ADO14" s="33"/>
      <c r="ADP14" s="10"/>
      <c r="ADQ14" s="65" t="s">
        <v>192</v>
      </c>
      <c r="ADS14" s="33"/>
      <c r="ADT14" s="10"/>
      <c r="ADU14" s="65" t="s">
        <v>192</v>
      </c>
      <c r="ADW14" s="33"/>
      <c r="ADX14" s="10"/>
      <c r="ADY14" s="65" t="s">
        <v>192</v>
      </c>
      <c r="AEA14" s="33"/>
      <c r="AEB14" s="10"/>
      <c r="AEC14" s="65" t="s">
        <v>192</v>
      </c>
      <c r="AEE14" s="33"/>
      <c r="AEF14" s="10"/>
      <c r="AEG14" s="65" t="s">
        <v>192</v>
      </c>
      <c r="AEI14" s="33"/>
      <c r="AEJ14" s="10"/>
      <c r="AEK14" s="65" t="s">
        <v>192</v>
      </c>
      <c r="AEM14" s="33"/>
      <c r="AEN14" s="10"/>
      <c r="AEO14" s="65" t="s">
        <v>192</v>
      </c>
      <c r="AEQ14" s="33"/>
      <c r="AER14" s="10"/>
      <c r="AES14" s="65" t="s">
        <v>192</v>
      </c>
      <c r="AEU14" s="33"/>
      <c r="AEV14" s="10"/>
      <c r="AEW14" s="65" t="s">
        <v>192</v>
      </c>
      <c r="AEY14" s="33"/>
      <c r="AEZ14" s="10"/>
      <c r="AFA14" s="65" t="s">
        <v>192</v>
      </c>
      <c r="AFC14" s="33"/>
      <c r="AFD14" s="10"/>
      <c r="AFE14" s="65" t="s">
        <v>192</v>
      </c>
      <c r="AFG14" s="33"/>
      <c r="AFH14" s="10"/>
      <c r="AFI14" s="65" t="s">
        <v>192</v>
      </c>
      <c r="AFK14" s="33"/>
      <c r="AFL14" s="10"/>
      <c r="AFM14" s="65" t="s">
        <v>192</v>
      </c>
      <c r="AFO14" s="33"/>
      <c r="AFP14" s="10"/>
      <c r="AFQ14" s="65" t="s">
        <v>192</v>
      </c>
      <c r="AFS14" s="33"/>
      <c r="AFT14" s="10"/>
      <c r="AFU14" s="65" t="s">
        <v>192</v>
      </c>
      <c r="AFW14" s="33"/>
      <c r="AFX14" s="10"/>
      <c r="AFY14" s="65" t="s">
        <v>192</v>
      </c>
      <c r="AGA14" s="33"/>
      <c r="AGB14" s="10"/>
      <c r="AGC14" s="65" t="s">
        <v>192</v>
      </c>
      <c r="AGE14" s="33"/>
      <c r="AGF14" s="10"/>
      <c r="AGG14" s="65" t="s">
        <v>192</v>
      </c>
      <c r="AGI14" s="33"/>
      <c r="AGJ14" s="10"/>
      <c r="AGK14" s="65" t="s">
        <v>192</v>
      </c>
      <c r="AGM14" s="33"/>
      <c r="AGN14" s="10"/>
      <c r="AGO14" s="65" t="s">
        <v>192</v>
      </c>
      <c r="AGQ14" s="33"/>
      <c r="AGR14" s="10"/>
      <c r="AGS14" s="65" t="s">
        <v>192</v>
      </c>
      <c r="AGU14" s="33"/>
      <c r="AGV14" s="10"/>
      <c r="AGW14" s="65" t="s">
        <v>192</v>
      </c>
      <c r="AGY14" s="33"/>
      <c r="AGZ14" s="10"/>
      <c r="AHA14" s="65" t="s">
        <v>192</v>
      </c>
      <c r="AHC14" s="33"/>
      <c r="AHD14" s="10"/>
      <c r="AHE14" s="65" t="s">
        <v>192</v>
      </c>
      <c r="AHG14" s="33"/>
      <c r="AHH14" s="10"/>
      <c r="AHI14" s="65" t="s">
        <v>192</v>
      </c>
      <c r="AHK14" s="33"/>
      <c r="AHL14" s="10"/>
      <c r="AHM14" s="65" t="s">
        <v>192</v>
      </c>
      <c r="AHO14" s="33"/>
      <c r="AHP14" s="10"/>
      <c r="AHQ14" s="65" t="s">
        <v>192</v>
      </c>
      <c r="AHS14" s="33"/>
      <c r="AHT14" s="10"/>
      <c r="AHU14" s="65" t="s">
        <v>192</v>
      </c>
      <c r="AHW14" s="33"/>
      <c r="AHX14" s="10"/>
      <c r="AHY14" s="65" t="s">
        <v>192</v>
      </c>
      <c r="AIA14" s="33"/>
      <c r="AIB14" s="10"/>
      <c r="AIC14" s="65" t="s">
        <v>192</v>
      </c>
      <c r="AIE14" s="33"/>
      <c r="AIF14" s="10"/>
      <c r="AIG14" s="65" t="s">
        <v>192</v>
      </c>
      <c r="AII14" s="33"/>
      <c r="AIJ14" s="10"/>
      <c r="AIK14" s="65" t="s">
        <v>192</v>
      </c>
      <c r="AIM14" s="33"/>
      <c r="AIN14" s="10"/>
      <c r="AIO14" s="65" t="s">
        <v>192</v>
      </c>
      <c r="AIQ14" s="33"/>
      <c r="AIR14" s="10"/>
      <c r="AIS14" s="65" t="s">
        <v>192</v>
      </c>
      <c r="AIU14" s="33"/>
      <c r="AIV14" s="10"/>
      <c r="AIW14" s="65" t="s">
        <v>192</v>
      </c>
      <c r="AIY14" s="33"/>
      <c r="AIZ14" s="10"/>
      <c r="AJA14" s="65" t="s">
        <v>192</v>
      </c>
      <c r="AJC14" s="33"/>
      <c r="AJD14" s="10"/>
      <c r="AJE14" s="65" t="s">
        <v>192</v>
      </c>
      <c r="AJG14" s="33"/>
      <c r="AJH14" s="10"/>
      <c r="AJI14" s="65" t="s">
        <v>192</v>
      </c>
      <c r="AJK14" s="33"/>
      <c r="AJL14" s="10"/>
      <c r="AJM14" s="65" t="s">
        <v>192</v>
      </c>
      <c r="AJO14" s="33"/>
      <c r="AJP14" s="10"/>
      <c r="AJQ14" s="65" t="s">
        <v>192</v>
      </c>
      <c r="AJS14" s="33"/>
      <c r="AJT14" s="10"/>
      <c r="AJU14" s="65" t="s">
        <v>192</v>
      </c>
      <c r="AJW14" s="33"/>
      <c r="AJX14" s="10"/>
      <c r="AJY14" s="65" t="s">
        <v>192</v>
      </c>
      <c r="AKA14" s="33"/>
      <c r="AKB14" s="10"/>
      <c r="AKC14" s="65" t="s">
        <v>192</v>
      </c>
      <c r="AKE14" s="33"/>
      <c r="AKF14" s="10"/>
      <c r="AKG14" s="65" t="s">
        <v>192</v>
      </c>
      <c r="AKI14" s="33"/>
      <c r="AKJ14" s="10"/>
      <c r="AKK14" s="65" t="s">
        <v>192</v>
      </c>
      <c r="AKM14" s="33"/>
      <c r="AKN14" s="10"/>
      <c r="AKO14" s="65" t="s">
        <v>192</v>
      </c>
      <c r="AKQ14" s="33"/>
      <c r="AKR14" s="10"/>
      <c r="AKS14" s="65" t="s">
        <v>192</v>
      </c>
      <c r="AKU14" s="33"/>
      <c r="AKV14" s="10"/>
      <c r="AKW14" s="65" t="s">
        <v>192</v>
      </c>
      <c r="AKY14" s="33"/>
      <c r="AKZ14" s="10"/>
      <c r="ALA14" s="65" t="s">
        <v>192</v>
      </c>
      <c r="ALC14" s="33"/>
      <c r="ALD14" s="10"/>
      <c r="ALE14" s="65" t="s">
        <v>192</v>
      </c>
      <c r="ALG14" s="33"/>
      <c r="ALH14" s="10"/>
      <c r="ALI14" s="65" t="s">
        <v>192</v>
      </c>
      <c r="ALK14" s="33"/>
      <c r="ALL14" s="10"/>
      <c r="ALM14" s="65" t="s">
        <v>192</v>
      </c>
      <c r="ALO14" s="33"/>
      <c r="ALP14" s="10"/>
      <c r="ALQ14" s="65" t="s">
        <v>192</v>
      </c>
      <c r="ALS14" s="33"/>
      <c r="ALT14" s="10"/>
      <c r="ALU14" s="65" t="s">
        <v>192</v>
      </c>
      <c r="ALW14" s="33"/>
      <c r="ALX14" s="10"/>
      <c r="ALY14" s="65" t="s">
        <v>192</v>
      </c>
      <c r="AMA14" s="33"/>
      <c r="AMB14" s="10"/>
      <c r="AMC14" s="65" t="s">
        <v>192</v>
      </c>
      <c r="AME14" s="33"/>
      <c r="AMF14" s="10"/>
      <c r="AMG14" s="65" t="s">
        <v>192</v>
      </c>
      <c r="AMI14" s="33"/>
      <c r="AMJ14" s="10"/>
    </row>
    <row r="15" customFormat="false" ht="13.8" hidden="false" customHeight="false" outlineLevel="0" collapsed="false">
      <c r="A15" s="21" t="s">
        <v>266</v>
      </c>
      <c r="B15" s="5"/>
      <c r="C15" s="5"/>
      <c r="D15" s="13" t="n">
        <f aca="false">SUM(D14)</f>
        <v>249.6</v>
      </c>
      <c r="E15" s="4"/>
    </row>
    <row r="16" customFormat="false" ht="13.8" hidden="false" customHeight="false" outlineLevel="0" collapsed="false">
      <c r="A16" s="7" t="s">
        <v>56</v>
      </c>
      <c r="B16" s="8"/>
      <c r="C16" s="9" t="s">
        <v>38</v>
      </c>
      <c r="D16" s="10" t="n">
        <v>13528.38</v>
      </c>
      <c r="E16" s="15" t="s">
        <v>431</v>
      </c>
    </row>
    <row r="17" customFormat="false" ht="13.8" hidden="false" customHeight="false" outlineLevel="0" collapsed="false">
      <c r="A17" s="7"/>
      <c r="B17" s="8"/>
      <c r="C17" s="9" t="s">
        <v>40</v>
      </c>
      <c r="D17" s="10" t="n">
        <v>959.63</v>
      </c>
      <c r="E17" s="15" t="s">
        <v>432</v>
      </c>
    </row>
    <row r="18" customFormat="false" ht="13.8" hidden="false" customHeight="false" outlineLevel="0" collapsed="false">
      <c r="A18" s="21" t="s">
        <v>58</v>
      </c>
      <c r="B18" s="5"/>
      <c r="C18" s="22"/>
      <c r="D18" s="13" t="n">
        <f aca="false">SUM(D16:D17)</f>
        <v>14488.01</v>
      </c>
      <c r="E18" s="4"/>
    </row>
    <row r="19" customFormat="false" ht="13.8" hidden="false" customHeight="false" outlineLevel="0" collapsed="false">
      <c r="A19" s="7" t="s">
        <v>59</v>
      </c>
      <c r="B19" s="8"/>
      <c r="C19" s="9" t="s">
        <v>40</v>
      </c>
      <c r="D19" s="10" t="n">
        <v>1382.4</v>
      </c>
      <c r="E19" s="15" t="s">
        <v>433</v>
      </c>
    </row>
    <row r="20" customFormat="false" ht="13.8" hidden="false" customHeight="false" outlineLevel="0" collapsed="false">
      <c r="A20" s="21" t="s">
        <v>62</v>
      </c>
      <c r="B20" s="5"/>
      <c r="C20" s="22"/>
      <c r="D20" s="13" t="n">
        <f aca="false">SUM(D19)</f>
        <v>1382.4</v>
      </c>
      <c r="E20" s="4"/>
    </row>
    <row r="21" customFormat="false" ht="13.8" hidden="false" customHeight="false" outlineLevel="0" collapsed="false">
      <c r="A21" s="7" t="s">
        <v>63</v>
      </c>
      <c r="B21" s="15"/>
      <c r="C21" s="9" t="s">
        <v>40</v>
      </c>
      <c r="D21" s="10" t="n">
        <v>6853.79</v>
      </c>
      <c r="E21" s="15" t="s">
        <v>434</v>
      </c>
    </row>
    <row r="22" customFormat="false" ht="13.8" hidden="false" customHeight="false" outlineLevel="0" collapsed="false">
      <c r="A22" s="21" t="s">
        <v>65</v>
      </c>
      <c r="B22" s="4"/>
      <c r="C22" s="23"/>
      <c r="D22" s="13" t="n">
        <f aca="false">SUM(D21)</f>
        <v>6853.79</v>
      </c>
      <c r="E22" s="4"/>
    </row>
    <row r="23" customFormat="false" ht="13.8" hidden="false" customHeight="false" outlineLevel="0" collapsed="false">
      <c r="A23" s="7" t="s">
        <v>198</v>
      </c>
      <c r="B23" s="15"/>
      <c r="C23" s="9"/>
      <c r="D23" s="10"/>
      <c r="E23" s="15"/>
    </row>
    <row r="24" customFormat="false" ht="13.8" hidden="false" customHeight="false" outlineLevel="0" collapsed="false">
      <c r="A24" s="7"/>
      <c r="B24" s="15"/>
      <c r="C24" s="9" t="s">
        <v>40</v>
      </c>
      <c r="D24" s="10" t="n">
        <v>6012.4</v>
      </c>
      <c r="E24" s="15" t="s">
        <v>435</v>
      </c>
    </row>
    <row r="25" customFormat="false" ht="13.8" hidden="false" customHeight="false" outlineLevel="0" collapsed="false">
      <c r="A25" s="7"/>
      <c r="B25" s="15"/>
      <c r="C25" s="9" t="s">
        <v>41</v>
      </c>
      <c r="D25" s="10" t="n">
        <v>1927.8</v>
      </c>
      <c r="E25" s="15" t="s">
        <v>436</v>
      </c>
    </row>
    <row r="26" customFormat="false" ht="13.8" hidden="false" customHeight="false" outlineLevel="0" collapsed="false">
      <c r="A26" s="7"/>
      <c r="B26" s="15"/>
      <c r="C26" s="9" t="s">
        <v>88</v>
      </c>
      <c r="D26" s="10" t="n">
        <v>2439.5</v>
      </c>
      <c r="E26" s="15" t="s">
        <v>437</v>
      </c>
    </row>
    <row r="27" customFormat="false" ht="13.8" hidden="false" customHeight="false" outlineLevel="0" collapsed="false">
      <c r="A27" s="21" t="s">
        <v>200</v>
      </c>
      <c r="B27" s="4"/>
      <c r="C27" s="23"/>
      <c r="D27" s="13" t="n">
        <f aca="false">SUM(D23:D26)</f>
        <v>10379.7</v>
      </c>
      <c r="E27" s="4"/>
    </row>
    <row r="28" customFormat="false" ht="13.8" hidden="false" customHeight="false" outlineLevel="0" collapsed="false">
      <c r="A28" s="7" t="s">
        <v>66</v>
      </c>
      <c r="B28" s="15"/>
      <c r="C28" s="16" t="n">
        <v>20</v>
      </c>
      <c r="D28" s="16" t="n">
        <v>25.18</v>
      </c>
      <c r="E28" s="16" t="s">
        <v>438</v>
      </c>
    </row>
    <row r="29" customFormat="false" ht="13.8" hidden="false" customHeight="false" outlineLevel="0" collapsed="false">
      <c r="A29" s="7"/>
      <c r="B29" s="15"/>
      <c r="C29" s="16" t="n">
        <v>23</v>
      </c>
      <c r="D29" s="16" t="n">
        <v>2112.45</v>
      </c>
      <c r="E29" s="16" t="s">
        <v>439</v>
      </c>
    </row>
    <row r="30" customFormat="false" ht="13.8" hidden="false" customHeight="false" outlineLevel="0" collapsed="false">
      <c r="A30" s="7"/>
      <c r="B30" s="15"/>
      <c r="C30" s="9" t="s">
        <v>40</v>
      </c>
      <c r="D30" s="24" t="n">
        <v>299.96</v>
      </c>
      <c r="E30" s="15" t="s">
        <v>440</v>
      </c>
    </row>
    <row r="31" customFormat="false" ht="13.8" hidden="false" customHeight="false" outlineLevel="0" collapsed="false">
      <c r="A31" s="7"/>
      <c r="B31" s="15"/>
      <c r="C31" s="9" t="s">
        <v>40</v>
      </c>
      <c r="D31" s="24" t="n">
        <v>731.83</v>
      </c>
      <c r="E31" s="15" t="s">
        <v>441</v>
      </c>
    </row>
    <row r="32" customFormat="false" ht="13.8" hidden="false" customHeight="false" outlineLevel="0" collapsed="false">
      <c r="A32" s="7"/>
      <c r="B32" s="15"/>
      <c r="C32" s="9" t="s">
        <v>40</v>
      </c>
      <c r="D32" s="24" t="n">
        <v>2309.83</v>
      </c>
      <c r="E32" s="15" t="s">
        <v>442</v>
      </c>
    </row>
    <row r="33" customFormat="false" ht="13.8" hidden="false" customHeight="false" outlineLevel="0" collapsed="false">
      <c r="A33" s="7"/>
      <c r="B33" s="15"/>
      <c r="C33" s="9" t="s">
        <v>40</v>
      </c>
      <c r="D33" s="24" t="n">
        <v>25.18</v>
      </c>
      <c r="E33" s="15" t="s">
        <v>438</v>
      </c>
    </row>
    <row r="34" customFormat="false" ht="13.8" hidden="false" customHeight="false" outlineLevel="0" collapsed="false">
      <c r="A34" s="7"/>
      <c r="B34" s="15"/>
      <c r="C34" s="9" t="s">
        <v>114</v>
      </c>
      <c r="D34" s="24" t="n">
        <v>1006.26</v>
      </c>
      <c r="E34" s="15" t="s">
        <v>274</v>
      </c>
    </row>
    <row r="35" customFormat="false" ht="13.8" hidden="false" customHeight="false" outlineLevel="0" collapsed="false">
      <c r="A35" s="4" t="s">
        <v>75</v>
      </c>
      <c r="B35" s="4"/>
      <c r="C35" s="12"/>
      <c r="D35" s="13" t="n">
        <f aca="false">SUM(D28:D34)</f>
        <v>6510.69</v>
      </c>
      <c r="E35" s="15"/>
    </row>
    <row r="36" customFormat="false" ht="13.8" hidden="false" customHeight="false" outlineLevel="0" collapsed="false">
      <c r="A36" s="15" t="s">
        <v>76</v>
      </c>
      <c r="B36" s="15"/>
      <c r="C36" s="9" t="s">
        <v>35</v>
      </c>
      <c r="D36" s="10" t="n">
        <v>15.8</v>
      </c>
      <c r="E36" s="15" t="s">
        <v>443</v>
      </c>
    </row>
    <row r="37" customFormat="false" ht="13.8" hidden="false" customHeight="false" outlineLevel="0" collapsed="false">
      <c r="A37" s="15"/>
      <c r="B37" s="15"/>
      <c r="C37" s="9" t="s">
        <v>35</v>
      </c>
      <c r="D37" s="10" t="n">
        <v>172.22</v>
      </c>
      <c r="E37" s="15" t="s">
        <v>443</v>
      </c>
    </row>
    <row r="38" customFormat="false" ht="13.8" hidden="false" customHeight="false" outlineLevel="0" collapsed="false">
      <c r="A38" s="15"/>
      <c r="B38" s="15"/>
      <c r="C38" s="9" t="s">
        <v>38</v>
      </c>
      <c r="D38" s="10" t="n">
        <v>190</v>
      </c>
      <c r="E38" s="15" t="s">
        <v>444</v>
      </c>
    </row>
    <row r="39" customFormat="false" ht="13.8" hidden="false" customHeight="false" outlineLevel="0" collapsed="false">
      <c r="A39" s="15"/>
      <c r="B39" s="15"/>
      <c r="C39" s="9" t="s">
        <v>72</v>
      </c>
      <c r="D39" s="10" t="n">
        <v>50</v>
      </c>
      <c r="E39" s="15" t="s">
        <v>445</v>
      </c>
    </row>
    <row r="40" customFormat="false" ht="13.8" hidden="false" customHeight="false" outlineLevel="0" collapsed="false">
      <c r="A40" s="15"/>
      <c r="B40" s="15"/>
      <c r="C40" s="9" t="s">
        <v>40</v>
      </c>
      <c r="D40" s="10" t="n">
        <v>226.32</v>
      </c>
      <c r="E40" s="15" t="s">
        <v>446</v>
      </c>
    </row>
    <row r="41" customFormat="false" ht="13.8" hidden="false" customHeight="false" outlineLevel="0" collapsed="false">
      <c r="A41" s="15"/>
      <c r="B41" s="15"/>
      <c r="C41" s="9" t="s">
        <v>40</v>
      </c>
      <c r="D41" s="10" t="n">
        <v>2466.94</v>
      </c>
      <c r="E41" s="15" t="s">
        <v>447</v>
      </c>
    </row>
    <row r="42" customFormat="false" ht="13.8" hidden="false" customHeight="false" outlineLevel="0" collapsed="false">
      <c r="A42" s="15"/>
      <c r="B42" s="15"/>
      <c r="C42" s="9" t="s">
        <v>40</v>
      </c>
      <c r="D42" s="10" t="n">
        <v>6973.8</v>
      </c>
      <c r="E42" s="15" t="s">
        <v>448</v>
      </c>
    </row>
    <row r="43" customFormat="false" ht="13.8" hidden="false" customHeight="false" outlineLevel="0" collapsed="false">
      <c r="A43" s="15"/>
      <c r="B43" s="15"/>
      <c r="C43" s="9" t="s">
        <v>173</v>
      </c>
      <c r="D43" s="10" t="n">
        <v>4369.68</v>
      </c>
      <c r="E43" s="15" t="s">
        <v>449</v>
      </c>
    </row>
    <row r="44" customFormat="false" ht="13.8" hidden="false" customHeight="false" outlineLevel="0" collapsed="false">
      <c r="A44" s="15"/>
      <c r="B44" s="15"/>
      <c r="C44" s="9" t="s">
        <v>114</v>
      </c>
      <c r="D44" s="10" t="n">
        <v>124.29</v>
      </c>
      <c r="E44" s="15" t="s">
        <v>450</v>
      </c>
    </row>
    <row r="45" customFormat="false" ht="13.8" hidden="false" customHeight="false" outlineLevel="0" collapsed="false">
      <c r="A45" s="15"/>
      <c r="B45" s="15"/>
      <c r="C45" s="9" t="s">
        <v>114</v>
      </c>
      <c r="D45" s="10" t="n">
        <v>293.93</v>
      </c>
      <c r="E45" s="15" t="s">
        <v>278</v>
      </c>
    </row>
    <row r="46" customFormat="false" ht="13.8" hidden="false" customHeight="false" outlineLevel="0" collapsed="false">
      <c r="A46" s="4" t="s">
        <v>90</v>
      </c>
      <c r="B46" s="4"/>
      <c r="C46" s="12"/>
      <c r="D46" s="13" t="n">
        <f aca="false">SUM(D36:D45)</f>
        <v>14882.98</v>
      </c>
      <c r="E46" s="4"/>
    </row>
    <row r="47" customFormat="false" ht="13.8" hidden="false" customHeight="false" outlineLevel="0" collapsed="false">
      <c r="A47" s="15" t="s">
        <v>91</v>
      </c>
      <c r="B47" s="15"/>
      <c r="C47" s="9" t="s">
        <v>35</v>
      </c>
      <c r="D47" s="10" t="n">
        <v>17.74</v>
      </c>
      <c r="E47" s="15" t="s">
        <v>451</v>
      </c>
    </row>
    <row r="48" customFormat="false" ht="13.8" hidden="false" customHeight="false" outlineLevel="0" collapsed="false">
      <c r="A48" s="15"/>
      <c r="B48" s="15"/>
      <c r="C48" s="9" t="s">
        <v>35</v>
      </c>
      <c r="D48" s="10" t="n">
        <v>3.32</v>
      </c>
      <c r="E48" s="15" t="s">
        <v>452</v>
      </c>
    </row>
    <row r="49" customFormat="false" ht="13.8" hidden="false" customHeight="false" outlineLevel="0" collapsed="false">
      <c r="A49" s="15"/>
      <c r="B49" s="15"/>
      <c r="C49" s="9" t="s">
        <v>35</v>
      </c>
      <c r="D49" s="10" t="n">
        <v>21.04</v>
      </c>
      <c r="E49" s="15" t="s">
        <v>453</v>
      </c>
    </row>
    <row r="50" customFormat="false" ht="13.8" hidden="false" customHeight="false" outlineLevel="0" collapsed="false">
      <c r="A50" s="15"/>
      <c r="B50" s="15"/>
      <c r="C50" s="9" t="s">
        <v>35</v>
      </c>
      <c r="D50" s="10" t="n">
        <v>138.77</v>
      </c>
      <c r="E50" s="15" t="s">
        <v>454</v>
      </c>
    </row>
    <row r="51" customFormat="false" ht="13.8" hidden="false" customHeight="false" outlineLevel="0" collapsed="false">
      <c r="A51" s="15"/>
      <c r="B51" s="15"/>
      <c r="C51" s="9" t="s">
        <v>35</v>
      </c>
      <c r="D51" s="10" t="n">
        <v>27370</v>
      </c>
      <c r="E51" s="15" t="s">
        <v>455</v>
      </c>
    </row>
    <row r="52" customFormat="false" ht="13.8" hidden="false" customHeight="false" outlineLevel="0" collapsed="false">
      <c r="A52" s="15"/>
      <c r="B52" s="15"/>
      <c r="C52" s="9" t="s">
        <v>38</v>
      </c>
      <c r="D52" s="10" t="n">
        <v>430.49</v>
      </c>
      <c r="E52" s="15" t="s">
        <v>456</v>
      </c>
    </row>
    <row r="53" customFormat="false" ht="13.8" hidden="false" customHeight="false" outlineLevel="0" collapsed="false">
      <c r="A53" s="15"/>
      <c r="B53" s="15"/>
      <c r="C53" s="9" t="s">
        <v>38</v>
      </c>
      <c r="D53" s="10" t="n">
        <v>1904</v>
      </c>
      <c r="E53" s="15" t="s">
        <v>379</v>
      </c>
    </row>
    <row r="54" customFormat="false" ht="13.8" hidden="false" customHeight="false" outlineLevel="0" collapsed="false">
      <c r="A54" s="15"/>
      <c r="B54" s="15"/>
      <c r="C54" s="9" t="s">
        <v>38</v>
      </c>
      <c r="D54" s="10" t="n">
        <v>7021</v>
      </c>
      <c r="E54" s="15" t="s">
        <v>457</v>
      </c>
    </row>
    <row r="55" customFormat="false" ht="13.8" hidden="false" customHeight="false" outlineLevel="0" collapsed="false">
      <c r="A55" s="15"/>
      <c r="B55" s="15"/>
      <c r="C55" s="9" t="s">
        <v>38</v>
      </c>
      <c r="D55" s="10" t="n">
        <v>342.17</v>
      </c>
      <c r="E55" s="15" t="s">
        <v>458</v>
      </c>
    </row>
    <row r="56" customFormat="false" ht="13.8" hidden="false" customHeight="false" outlineLevel="0" collapsed="false">
      <c r="A56" s="15"/>
      <c r="B56" s="15"/>
      <c r="C56" s="9" t="s">
        <v>38</v>
      </c>
      <c r="D56" s="10" t="n">
        <v>22.49</v>
      </c>
      <c r="E56" s="15" t="s">
        <v>459</v>
      </c>
    </row>
    <row r="57" customFormat="false" ht="13.8" hidden="false" customHeight="false" outlineLevel="0" collapsed="false">
      <c r="A57" s="15"/>
      <c r="B57" s="15"/>
      <c r="C57" s="9" t="s">
        <v>38</v>
      </c>
      <c r="D57" s="10" t="n">
        <v>10.03</v>
      </c>
      <c r="E57" s="15" t="s">
        <v>460</v>
      </c>
    </row>
    <row r="58" customFormat="false" ht="13.8" hidden="false" customHeight="false" outlineLevel="0" collapsed="false">
      <c r="A58" s="15"/>
      <c r="B58" s="15"/>
      <c r="C58" s="9" t="s">
        <v>38</v>
      </c>
      <c r="D58" s="10" t="n">
        <v>410.37</v>
      </c>
      <c r="E58" s="15" t="s">
        <v>214</v>
      </c>
    </row>
    <row r="59" customFormat="false" ht="13.8" hidden="false" customHeight="false" outlineLevel="0" collapsed="false">
      <c r="A59" s="15"/>
      <c r="B59" s="15"/>
      <c r="C59" s="9" t="s">
        <v>38</v>
      </c>
      <c r="D59" s="10" t="n">
        <v>8776.25</v>
      </c>
      <c r="E59" s="15" t="s">
        <v>461</v>
      </c>
    </row>
    <row r="60" customFormat="false" ht="13.8" hidden="false" customHeight="false" outlineLevel="0" collapsed="false">
      <c r="A60" s="15"/>
      <c r="B60" s="15"/>
      <c r="C60" s="9" t="s">
        <v>39</v>
      </c>
      <c r="D60" s="10" t="n">
        <v>1207.64</v>
      </c>
      <c r="E60" s="15" t="s">
        <v>462</v>
      </c>
    </row>
    <row r="61" customFormat="false" ht="13.8" hidden="false" customHeight="false" outlineLevel="0" collapsed="false">
      <c r="A61" s="15"/>
      <c r="B61" s="15"/>
      <c r="C61" s="9" t="s">
        <v>40</v>
      </c>
      <c r="D61" s="10" t="n">
        <v>134.73</v>
      </c>
      <c r="E61" s="15" t="s">
        <v>463</v>
      </c>
    </row>
    <row r="62" customFormat="false" ht="13.8" hidden="false" customHeight="false" outlineLevel="0" collapsed="false">
      <c r="A62" s="15"/>
      <c r="B62" s="15"/>
      <c r="C62" s="9" t="s">
        <v>40</v>
      </c>
      <c r="D62" s="10" t="n">
        <v>316.93</v>
      </c>
      <c r="E62" s="15" t="s">
        <v>464</v>
      </c>
    </row>
    <row r="63" customFormat="false" ht="13.8" hidden="false" customHeight="false" outlineLevel="0" collapsed="false">
      <c r="A63" s="15"/>
      <c r="B63" s="15"/>
      <c r="C63" s="9" t="s">
        <v>40</v>
      </c>
      <c r="D63" s="10" t="n">
        <v>5.73</v>
      </c>
      <c r="E63" s="15" t="s">
        <v>465</v>
      </c>
    </row>
    <row r="64" customFormat="false" ht="13.8" hidden="false" customHeight="false" outlineLevel="0" collapsed="false">
      <c r="A64" s="15"/>
      <c r="B64" s="15"/>
      <c r="C64" s="9" t="s">
        <v>40</v>
      </c>
      <c r="D64" s="10" t="n">
        <v>54.04</v>
      </c>
      <c r="E64" s="15" t="s">
        <v>466</v>
      </c>
    </row>
    <row r="65" customFormat="false" ht="13.8" hidden="false" customHeight="false" outlineLevel="0" collapsed="false">
      <c r="A65" s="15"/>
      <c r="B65" s="15"/>
      <c r="C65" s="9" t="s">
        <v>40</v>
      </c>
      <c r="D65" s="10" t="n">
        <v>156.8</v>
      </c>
      <c r="E65" s="15" t="s">
        <v>467</v>
      </c>
    </row>
    <row r="66" customFormat="false" ht="13.8" hidden="false" customHeight="false" outlineLevel="0" collapsed="false">
      <c r="A66" s="15"/>
      <c r="B66" s="15"/>
      <c r="C66" s="9" t="s">
        <v>40</v>
      </c>
      <c r="D66" s="10" t="n">
        <v>18172.73</v>
      </c>
      <c r="E66" s="15" t="s">
        <v>97</v>
      </c>
    </row>
    <row r="67" customFormat="false" ht="13.8" hidden="false" customHeight="false" outlineLevel="0" collapsed="false">
      <c r="A67" s="15"/>
      <c r="B67" s="15"/>
      <c r="C67" s="9" t="s">
        <v>40</v>
      </c>
      <c r="D67" s="10" t="n">
        <v>155.09</v>
      </c>
      <c r="E67" s="15" t="s">
        <v>468</v>
      </c>
    </row>
    <row r="68" customFormat="false" ht="13.8" hidden="false" customHeight="false" outlineLevel="0" collapsed="false">
      <c r="A68" s="15"/>
      <c r="B68" s="15"/>
      <c r="C68" s="9" t="s">
        <v>40</v>
      </c>
      <c r="D68" s="10" t="n">
        <v>2584</v>
      </c>
      <c r="E68" s="15" t="s">
        <v>469</v>
      </c>
    </row>
    <row r="69" customFormat="false" ht="13.8" hidden="false" customHeight="false" outlineLevel="0" collapsed="false">
      <c r="A69" s="15"/>
      <c r="B69" s="15"/>
      <c r="C69" s="9" t="s">
        <v>88</v>
      </c>
      <c r="D69" s="10" t="n">
        <v>7794.38</v>
      </c>
      <c r="E69" s="15" t="s">
        <v>305</v>
      </c>
    </row>
    <row r="70" customFormat="false" ht="13.8" hidden="false" customHeight="false" outlineLevel="0" collapsed="false">
      <c r="A70" s="15"/>
      <c r="B70" s="15"/>
      <c r="C70" s="9" t="s">
        <v>114</v>
      </c>
      <c r="D70" s="10" t="n">
        <v>5.73</v>
      </c>
      <c r="E70" s="15" t="s">
        <v>465</v>
      </c>
    </row>
    <row r="71" customFormat="false" ht="13.8" hidden="false" customHeight="false" outlineLevel="0" collapsed="false">
      <c r="A71" s="15"/>
      <c r="B71" s="15"/>
      <c r="C71" s="9" t="s">
        <v>114</v>
      </c>
      <c r="D71" s="10" t="n">
        <v>38.85</v>
      </c>
      <c r="E71" s="15" t="s">
        <v>470</v>
      </c>
    </row>
    <row r="72" customFormat="false" ht="13.8" hidden="false" customHeight="false" outlineLevel="0" collapsed="false">
      <c r="A72" s="15"/>
      <c r="B72" s="15"/>
      <c r="C72" s="9" t="s">
        <v>114</v>
      </c>
      <c r="D72" s="10" t="n">
        <v>194.64</v>
      </c>
      <c r="E72" s="15" t="s">
        <v>471</v>
      </c>
    </row>
    <row r="73" customFormat="false" ht="13.8" hidden="false" customHeight="false" outlineLevel="0" collapsed="false">
      <c r="A73" s="15"/>
      <c r="B73" s="15"/>
      <c r="C73" s="9" t="s">
        <v>114</v>
      </c>
      <c r="D73" s="10" t="n">
        <v>67.69</v>
      </c>
      <c r="E73" s="15" t="s">
        <v>472</v>
      </c>
    </row>
    <row r="74" customFormat="false" ht="13.8" hidden="false" customHeight="false" outlineLevel="0" collapsed="false">
      <c r="A74" s="15"/>
      <c r="B74" s="15"/>
      <c r="C74" s="9" t="s">
        <v>114</v>
      </c>
      <c r="D74" s="10" t="n">
        <v>49.97</v>
      </c>
      <c r="E74" s="15" t="s">
        <v>466</v>
      </c>
    </row>
    <row r="75" customFormat="false" ht="13.8" hidden="false" customHeight="false" outlineLevel="0" collapsed="false">
      <c r="A75" s="15"/>
      <c r="B75" s="15"/>
      <c r="C75" s="9" t="s">
        <v>114</v>
      </c>
      <c r="D75" s="10" t="n">
        <v>220</v>
      </c>
      <c r="E75" s="15" t="s">
        <v>473</v>
      </c>
    </row>
    <row r="76" customFormat="false" ht="13.8" hidden="false" customHeight="false" outlineLevel="0" collapsed="false">
      <c r="A76" s="15"/>
      <c r="B76" s="15"/>
      <c r="C76" s="9" t="s">
        <v>114</v>
      </c>
      <c r="D76" s="10" t="n">
        <v>1119</v>
      </c>
      <c r="E76" s="15" t="s">
        <v>211</v>
      </c>
    </row>
    <row r="77" customFormat="false" ht="13.8" hidden="false" customHeight="false" outlineLevel="0" collapsed="false">
      <c r="A77" s="4" t="s">
        <v>119</v>
      </c>
      <c r="B77" s="4"/>
      <c r="C77" s="12"/>
      <c r="D77" s="13" t="n">
        <f aca="false">SUM(D47:D76)</f>
        <v>78745.62</v>
      </c>
      <c r="E77" s="16"/>
    </row>
    <row r="78" customFormat="false" ht="13.8" hidden="false" customHeight="false" outlineLevel="0" collapsed="false">
      <c r="A78" s="15" t="s">
        <v>120</v>
      </c>
      <c r="B78" s="15"/>
      <c r="C78" s="9" t="s">
        <v>35</v>
      </c>
      <c r="D78" s="10" t="n">
        <v>100</v>
      </c>
      <c r="E78" s="15" t="s">
        <v>307</v>
      </c>
    </row>
    <row r="79" customFormat="false" ht="13.8" hidden="false" customHeight="false" outlineLevel="0" collapsed="false">
      <c r="A79" s="15"/>
      <c r="B79" s="15"/>
      <c r="C79" s="9" t="s">
        <v>96</v>
      </c>
      <c r="D79" s="10" t="n">
        <v>369.2</v>
      </c>
      <c r="E79" s="15" t="s">
        <v>307</v>
      </c>
    </row>
    <row r="80" customFormat="false" ht="13.8" hidden="false" customHeight="false" outlineLevel="0" collapsed="false">
      <c r="A80" s="15"/>
      <c r="B80" s="15"/>
      <c r="C80" s="9" t="s">
        <v>96</v>
      </c>
      <c r="D80" s="10" t="n">
        <v>140</v>
      </c>
      <c r="E80" s="15" t="s">
        <v>474</v>
      </c>
    </row>
    <row r="81" customFormat="false" ht="13.8" hidden="false" customHeight="false" outlineLevel="0" collapsed="false">
      <c r="A81" s="15"/>
      <c r="B81" s="15"/>
      <c r="C81" s="9" t="s">
        <v>38</v>
      </c>
      <c r="D81" s="10" t="n">
        <v>419.85</v>
      </c>
      <c r="E81" s="15" t="s">
        <v>307</v>
      </c>
    </row>
    <row r="82" customFormat="false" ht="13.8" hidden="false" customHeight="false" outlineLevel="0" collapsed="false">
      <c r="A82" s="15"/>
      <c r="B82" s="15"/>
      <c r="C82" s="9" t="s">
        <v>38</v>
      </c>
      <c r="D82" s="10" t="n">
        <v>569.65</v>
      </c>
      <c r="E82" s="15" t="s">
        <v>307</v>
      </c>
    </row>
    <row r="83" customFormat="false" ht="13.8" hidden="false" customHeight="false" outlineLevel="0" collapsed="false">
      <c r="A83" s="15"/>
      <c r="B83" s="15"/>
      <c r="C83" s="9" t="s">
        <v>38</v>
      </c>
      <c r="D83" s="10" t="n">
        <v>1666.91</v>
      </c>
      <c r="E83" s="15" t="s">
        <v>307</v>
      </c>
    </row>
    <row r="84" customFormat="false" ht="13.8" hidden="false" customHeight="false" outlineLevel="0" collapsed="false">
      <c r="A84" s="15"/>
      <c r="B84" s="15"/>
      <c r="C84" s="9" t="s">
        <v>38</v>
      </c>
      <c r="D84" s="10" t="n">
        <v>312.92</v>
      </c>
      <c r="E84" s="15" t="s">
        <v>307</v>
      </c>
    </row>
    <row r="85" customFormat="false" ht="13.8" hidden="false" customHeight="false" outlineLevel="0" collapsed="false">
      <c r="A85" s="15"/>
      <c r="B85" s="15"/>
      <c r="C85" s="9" t="s">
        <v>38</v>
      </c>
      <c r="D85" s="10" t="n">
        <v>267.48</v>
      </c>
      <c r="E85" s="15" t="s">
        <v>307</v>
      </c>
    </row>
    <row r="86" customFormat="false" ht="13.8" hidden="false" customHeight="false" outlineLevel="0" collapsed="false">
      <c r="A86" s="15"/>
      <c r="B86" s="15"/>
      <c r="C86" s="9" t="s">
        <v>40</v>
      </c>
      <c r="D86" s="10" t="n">
        <v>369.25</v>
      </c>
      <c r="E86" s="15" t="s">
        <v>307</v>
      </c>
    </row>
    <row r="87" customFormat="false" ht="13.8" hidden="false" customHeight="false" outlineLevel="0" collapsed="false">
      <c r="A87" s="15"/>
      <c r="B87" s="15"/>
      <c r="C87" s="9" t="s">
        <v>40</v>
      </c>
      <c r="D87" s="10" t="n">
        <v>582.17</v>
      </c>
      <c r="E87" s="15" t="s">
        <v>307</v>
      </c>
    </row>
    <row r="88" customFormat="false" ht="13.8" hidden="false" customHeight="false" outlineLevel="0" collapsed="false">
      <c r="A88" s="15"/>
      <c r="B88" s="15"/>
      <c r="C88" s="9" t="s">
        <v>114</v>
      </c>
      <c r="D88" s="10" t="n">
        <v>986.22</v>
      </c>
      <c r="E88" s="15" t="s">
        <v>307</v>
      </c>
    </row>
    <row r="89" customFormat="false" ht="13.8" hidden="false" customHeight="false" outlineLevel="0" collapsed="false">
      <c r="A89" s="4" t="s">
        <v>124</v>
      </c>
      <c r="B89" s="4"/>
      <c r="C89" s="12"/>
      <c r="D89" s="13" t="n">
        <f aca="false">SUM(D78:D88)</f>
        <v>5783.65</v>
      </c>
      <c r="E89" s="4"/>
    </row>
    <row r="90" s="26" customFormat="true" ht="13.8" hidden="false" customHeight="false" outlineLevel="0" collapsed="false">
      <c r="A90" s="11" t="s">
        <v>475</v>
      </c>
      <c r="B90" s="15"/>
      <c r="C90" s="9" t="s">
        <v>40</v>
      </c>
      <c r="D90" s="10" t="n">
        <v>800</v>
      </c>
      <c r="E90" s="15" t="s">
        <v>476</v>
      </c>
    </row>
    <row r="91" customFormat="false" ht="13.8" hidden="false" customHeight="false" outlineLevel="0" collapsed="false">
      <c r="A91" s="27" t="s">
        <v>477</v>
      </c>
      <c r="B91" s="4"/>
      <c r="C91" s="12"/>
      <c r="D91" s="13" t="n">
        <f aca="false">SUM(D90)</f>
        <v>800</v>
      </c>
      <c r="E91" s="4"/>
    </row>
    <row r="92" customFormat="false" ht="13.8" hidden="false" customHeight="false" outlineLevel="0" collapsed="false">
      <c r="A92" s="15" t="s">
        <v>125</v>
      </c>
      <c r="B92" s="15"/>
      <c r="C92" s="9"/>
      <c r="D92" s="10" t="n">
        <v>309.87</v>
      </c>
      <c r="E92" s="15" t="s">
        <v>234</v>
      </c>
    </row>
    <row r="93" customFormat="false" ht="13.8" hidden="false" customHeight="false" outlineLevel="0" collapsed="false">
      <c r="A93" s="4" t="s">
        <v>127</v>
      </c>
      <c r="B93" s="4"/>
      <c r="C93" s="12"/>
      <c r="D93" s="13" t="n">
        <f aca="false">SUM(D92)</f>
        <v>309.87</v>
      </c>
      <c r="E93" s="4"/>
    </row>
    <row r="94" customFormat="false" ht="13.8" hidden="false" customHeight="false" outlineLevel="0" collapsed="false">
      <c r="A94" s="11" t="n">
        <v>20.25</v>
      </c>
      <c r="B94" s="15"/>
      <c r="C94" s="9" t="s">
        <v>38</v>
      </c>
      <c r="D94" s="10" t="n">
        <v>29587.75</v>
      </c>
      <c r="E94" s="15" t="s">
        <v>478</v>
      </c>
    </row>
    <row r="95" customFormat="false" ht="13.8" hidden="false" customHeight="false" outlineLevel="0" collapsed="false">
      <c r="A95" s="11"/>
      <c r="B95" s="15"/>
      <c r="C95" s="9" t="s">
        <v>38</v>
      </c>
      <c r="D95" s="10" t="n">
        <v>28243.29</v>
      </c>
      <c r="E95" s="15" t="s">
        <v>479</v>
      </c>
    </row>
    <row r="96" customFormat="false" ht="13.8" hidden="false" customHeight="false" outlineLevel="0" collapsed="false">
      <c r="A96" s="11"/>
      <c r="B96" s="15"/>
      <c r="C96" s="9" t="s">
        <v>38</v>
      </c>
      <c r="D96" s="10" t="n">
        <v>18533.22</v>
      </c>
      <c r="E96" s="15" t="s">
        <v>480</v>
      </c>
    </row>
    <row r="97" customFormat="false" ht="13.8" hidden="false" customHeight="false" outlineLevel="0" collapsed="false">
      <c r="A97" s="11"/>
      <c r="B97" s="15"/>
      <c r="C97" s="9" t="s">
        <v>72</v>
      </c>
      <c r="D97" s="10" t="n">
        <v>5360.29</v>
      </c>
      <c r="E97" s="15" t="s">
        <v>481</v>
      </c>
    </row>
    <row r="98" customFormat="false" ht="13.8" hidden="false" customHeight="false" outlineLevel="0" collapsed="false">
      <c r="A98" s="11"/>
      <c r="B98" s="15"/>
      <c r="C98" s="9" t="s">
        <v>40</v>
      </c>
      <c r="D98" s="10" t="n">
        <v>6020</v>
      </c>
      <c r="E98" s="15" t="s">
        <v>482</v>
      </c>
    </row>
    <row r="99" customFormat="false" ht="13.8" hidden="false" customHeight="false" outlineLevel="0" collapsed="false">
      <c r="A99" s="11"/>
      <c r="B99" s="15"/>
      <c r="C99" s="9" t="s">
        <v>173</v>
      </c>
      <c r="D99" s="10" t="n">
        <v>5001.5</v>
      </c>
      <c r="E99" s="15" t="s">
        <v>483</v>
      </c>
    </row>
    <row r="100" customFormat="false" ht="13.8" hidden="false" customHeight="false" outlineLevel="0" collapsed="false">
      <c r="A100" s="11"/>
      <c r="B100" s="15"/>
      <c r="C100" s="9" t="s">
        <v>22</v>
      </c>
      <c r="D100" s="10" t="n">
        <v>2094.45</v>
      </c>
      <c r="E100" s="15" t="s">
        <v>484</v>
      </c>
    </row>
    <row r="101" customFormat="false" ht="13.8" hidden="false" customHeight="false" outlineLevel="0" collapsed="false">
      <c r="A101" s="4" t="s">
        <v>131</v>
      </c>
      <c r="B101" s="4"/>
      <c r="C101" s="12"/>
      <c r="D101" s="13" t="n">
        <f aca="false">SUM(D94:D100)</f>
        <v>94840.5</v>
      </c>
      <c r="E101" s="4"/>
    </row>
    <row r="102" customFormat="false" ht="13.8" hidden="false" customHeight="false" outlineLevel="0" collapsed="false">
      <c r="A102" s="15" t="s">
        <v>132</v>
      </c>
      <c r="B102" s="15"/>
      <c r="C102" s="9" t="s">
        <v>38</v>
      </c>
      <c r="D102" s="10" t="n">
        <v>273.71</v>
      </c>
      <c r="E102" s="15" t="s">
        <v>485</v>
      </c>
    </row>
    <row r="103" customFormat="false" ht="13.8" hidden="false" customHeight="false" outlineLevel="0" collapsed="false">
      <c r="A103" s="4" t="s">
        <v>134</v>
      </c>
      <c r="B103" s="4"/>
      <c r="C103" s="12"/>
      <c r="D103" s="13" t="n">
        <f aca="false">SUM(D102)</f>
        <v>273.71</v>
      </c>
      <c r="E103" s="4"/>
    </row>
    <row r="104" customFormat="false" ht="13.8" hidden="false" customHeight="false" outlineLevel="0" collapsed="false">
      <c r="A104" s="15" t="s">
        <v>135</v>
      </c>
      <c r="B104" s="15"/>
      <c r="C104" s="16"/>
      <c r="D104" s="55"/>
      <c r="E104" s="15"/>
    </row>
    <row r="105" customFormat="false" ht="13.8" hidden="false" customHeight="false" outlineLevel="0" collapsed="false">
      <c r="A105" s="15"/>
      <c r="B105" s="15"/>
      <c r="C105" s="9" t="s">
        <v>12</v>
      </c>
      <c r="D105" s="10" t="n">
        <v>300</v>
      </c>
      <c r="E105" s="15" t="s">
        <v>486</v>
      </c>
    </row>
    <row r="106" customFormat="false" ht="13.8" hidden="false" customHeight="false" outlineLevel="0" collapsed="false">
      <c r="A106" s="15"/>
      <c r="B106" s="15"/>
      <c r="C106" s="9" t="s">
        <v>39</v>
      </c>
      <c r="D106" s="10" t="n">
        <v>119</v>
      </c>
      <c r="E106" s="15" t="s">
        <v>487</v>
      </c>
    </row>
    <row r="107" customFormat="false" ht="13.8" hidden="false" customHeight="false" outlineLevel="0" collapsed="false">
      <c r="A107" s="15"/>
      <c r="B107" s="15"/>
      <c r="C107" s="9" t="s">
        <v>39</v>
      </c>
      <c r="D107" s="10" t="n">
        <v>60</v>
      </c>
      <c r="E107" s="15" t="s">
        <v>488</v>
      </c>
    </row>
    <row r="108" customFormat="false" ht="13.8" hidden="false" customHeight="false" outlineLevel="0" collapsed="false">
      <c r="A108" s="15"/>
      <c r="B108" s="15"/>
      <c r="C108" s="9" t="s">
        <v>74</v>
      </c>
      <c r="D108" s="10" t="n">
        <v>25</v>
      </c>
      <c r="E108" s="15" t="s">
        <v>489</v>
      </c>
    </row>
    <row r="109" customFormat="false" ht="13.8" hidden="false" customHeight="false" outlineLevel="0" collapsed="false">
      <c r="A109" s="15"/>
      <c r="B109" s="15"/>
      <c r="C109" s="9" t="s">
        <v>40</v>
      </c>
      <c r="D109" s="10" t="n">
        <v>2500</v>
      </c>
      <c r="E109" s="15" t="s">
        <v>490</v>
      </c>
    </row>
    <row r="110" customFormat="false" ht="13.8" hidden="false" customHeight="false" outlineLevel="0" collapsed="false">
      <c r="A110" s="15"/>
      <c r="B110" s="15"/>
      <c r="C110" s="9" t="s">
        <v>40</v>
      </c>
      <c r="D110" s="10" t="n">
        <v>139.32</v>
      </c>
      <c r="E110" s="15" t="s">
        <v>491</v>
      </c>
    </row>
    <row r="111" customFormat="false" ht="13.8" hidden="false" customHeight="false" outlineLevel="0" collapsed="false">
      <c r="A111" s="15"/>
      <c r="B111" s="15"/>
      <c r="C111" s="9" t="s">
        <v>173</v>
      </c>
      <c r="D111" s="10" t="n">
        <v>68</v>
      </c>
      <c r="E111" s="15" t="s">
        <v>492</v>
      </c>
    </row>
    <row r="112" customFormat="false" ht="13.8" hidden="false" customHeight="false" outlineLevel="0" collapsed="false">
      <c r="A112" s="15"/>
      <c r="B112" s="15"/>
      <c r="C112" s="9" t="s">
        <v>22</v>
      </c>
      <c r="D112" s="10" t="n">
        <v>170</v>
      </c>
      <c r="E112" s="15" t="s">
        <v>493</v>
      </c>
    </row>
    <row r="113" customFormat="false" ht="13.8" hidden="false" customHeight="false" outlineLevel="0" collapsed="false">
      <c r="A113" s="4" t="s">
        <v>141</v>
      </c>
      <c r="B113" s="4"/>
      <c r="C113" s="12"/>
      <c r="D113" s="13" t="n">
        <f aca="false">SUM(D104:D112)</f>
        <v>3381.32</v>
      </c>
      <c r="E113" s="4"/>
    </row>
    <row r="114" customFormat="false" ht="13.8" hidden="false" customHeight="false" outlineLevel="0" collapsed="false">
      <c r="A114" s="11" t="n">
        <v>59.17</v>
      </c>
      <c r="B114" s="15"/>
      <c r="C114" s="9" t="s">
        <v>38</v>
      </c>
      <c r="D114" s="10" t="n">
        <v>87137.35</v>
      </c>
      <c r="E114" s="15" t="s">
        <v>494</v>
      </c>
    </row>
    <row r="115" customFormat="false" ht="13.8" hidden="false" customHeight="false" outlineLevel="0" collapsed="false">
      <c r="A115" s="11"/>
      <c r="B115" s="15"/>
      <c r="C115" s="9" t="s">
        <v>38</v>
      </c>
      <c r="D115" s="10" t="n">
        <v>95049.15</v>
      </c>
      <c r="E115" s="15" t="s">
        <v>494</v>
      </c>
    </row>
    <row r="116" customFormat="false" ht="13.8" hidden="false" customHeight="false" outlineLevel="0" collapsed="false">
      <c r="A116" s="11"/>
      <c r="B116" s="15"/>
      <c r="C116" s="9" t="s">
        <v>38</v>
      </c>
      <c r="D116" s="10" t="n">
        <v>506780.78</v>
      </c>
      <c r="E116" s="15" t="s">
        <v>494</v>
      </c>
    </row>
    <row r="117" customFormat="false" ht="13.8" hidden="false" customHeight="false" outlineLevel="0" collapsed="false">
      <c r="A117" s="11"/>
      <c r="B117" s="15"/>
      <c r="C117" s="9" t="s">
        <v>38</v>
      </c>
      <c r="D117" s="10" t="n">
        <v>498127.74</v>
      </c>
      <c r="E117" s="15" t="s">
        <v>494</v>
      </c>
    </row>
    <row r="118" customFormat="false" ht="13.8" hidden="false" customHeight="false" outlineLevel="0" collapsed="false">
      <c r="A118" s="11"/>
      <c r="B118" s="15"/>
      <c r="C118" s="9" t="s">
        <v>38</v>
      </c>
      <c r="D118" s="10" t="n">
        <v>222706.49</v>
      </c>
      <c r="E118" s="15" t="s">
        <v>494</v>
      </c>
    </row>
    <row r="119" customFormat="false" ht="13.8" hidden="false" customHeight="false" outlineLevel="0" collapsed="false">
      <c r="A119" s="11"/>
      <c r="B119" s="15"/>
      <c r="C119" s="9" t="s">
        <v>72</v>
      </c>
      <c r="D119" s="10" t="n">
        <v>6044.38</v>
      </c>
      <c r="E119" s="15" t="s">
        <v>495</v>
      </c>
    </row>
    <row r="120" customFormat="false" ht="13.8" hidden="false" customHeight="false" outlineLevel="0" collapsed="false">
      <c r="A120" s="11"/>
      <c r="B120" s="15"/>
      <c r="C120" s="9" t="s">
        <v>40</v>
      </c>
      <c r="D120" s="10" t="n">
        <v>88600</v>
      </c>
      <c r="E120" s="15" t="s">
        <v>494</v>
      </c>
    </row>
    <row r="121" customFormat="false" ht="13.8" hidden="false" customHeight="false" outlineLevel="0" collapsed="false">
      <c r="A121" s="11"/>
      <c r="B121" s="15"/>
      <c r="C121" s="9" t="s">
        <v>496</v>
      </c>
      <c r="D121" s="10" t="n">
        <v>3010.35</v>
      </c>
      <c r="E121" s="15" t="s">
        <v>494</v>
      </c>
    </row>
    <row r="122" customFormat="false" ht="13.8" hidden="false" customHeight="false" outlineLevel="0" collapsed="false">
      <c r="A122" s="11"/>
      <c r="B122" s="15"/>
      <c r="C122" s="9" t="s">
        <v>496</v>
      </c>
      <c r="D122" s="10" t="n">
        <v>3665.27</v>
      </c>
      <c r="E122" s="15" t="s">
        <v>494</v>
      </c>
    </row>
    <row r="123" customFormat="false" ht="13.8" hidden="false" customHeight="false" outlineLevel="0" collapsed="false">
      <c r="A123" s="11"/>
      <c r="B123" s="15"/>
      <c r="C123" s="9" t="s">
        <v>496</v>
      </c>
      <c r="D123" s="10" t="n">
        <v>2889.71</v>
      </c>
      <c r="E123" s="15" t="s">
        <v>494</v>
      </c>
    </row>
    <row r="124" customFormat="false" ht="13.8" hidden="false" customHeight="false" outlineLevel="0" collapsed="false">
      <c r="A124" s="11"/>
      <c r="B124" s="15"/>
      <c r="C124" s="9" t="s">
        <v>496</v>
      </c>
      <c r="D124" s="10" t="n">
        <v>5575.93</v>
      </c>
      <c r="E124" s="15" t="s">
        <v>494</v>
      </c>
    </row>
    <row r="125" customFormat="false" ht="13.8" hidden="false" customHeight="false" outlineLevel="0" collapsed="false">
      <c r="A125" s="11"/>
      <c r="B125" s="15"/>
      <c r="C125" s="9" t="s">
        <v>496</v>
      </c>
      <c r="D125" s="10" t="n">
        <v>15618.76</v>
      </c>
      <c r="E125" s="15" t="s">
        <v>494</v>
      </c>
    </row>
    <row r="126" customFormat="false" ht="13.8" hidden="false" customHeight="false" outlineLevel="0" collapsed="false">
      <c r="A126" s="11"/>
      <c r="B126" s="15"/>
      <c r="C126" s="9" t="s">
        <v>496</v>
      </c>
      <c r="D126" s="10" t="n">
        <v>2732.15</v>
      </c>
      <c r="E126" s="15" t="s">
        <v>494</v>
      </c>
    </row>
    <row r="127" customFormat="false" ht="13.8" hidden="false" customHeight="false" outlineLevel="0" collapsed="false">
      <c r="A127" s="11"/>
      <c r="B127" s="15"/>
      <c r="C127" s="9" t="s">
        <v>496</v>
      </c>
      <c r="D127" s="10" t="n">
        <v>2863.04</v>
      </c>
      <c r="E127" s="15" t="s">
        <v>494</v>
      </c>
    </row>
    <row r="128" customFormat="false" ht="13.8" hidden="false" customHeight="false" outlineLevel="0" collapsed="false">
      <c r="A128" s="11"/>
      <c r="B128" s="15"/>
      <c r="C128" s="9" t="s">
        <v>496</v>
      </c>
      <c r="D128" s="10" t="n">
        <v>6409.86</v>
      </c>
      <c r="E128" s="15" t="s">
        <v>494</v>
      </c>
    </row>
    <row r="129" customFormat="false" ht="13.8" hidden="false" customHeight="false" outlineLevel="0" collapsed="false">
      <c r="A129" s="11"/>
      <c r="B129" s="15"/>
      <c r="C129" s="9" t="s">
        <v>496</v>
      </c>
      <c r="D129" s="10" t="n">
        <v>3748.87</v>
      </c>
      <c r="E129" s="15" t="s">
        <v>494</v>
      </c>
    </row>
    <row r="130" customFormat="false" ht="13.8" hidden="false" customHeight="false" outlineLevel="0" collapsed="false">
      <c r="A130" s="11"/>
      <c r="B130" s="15"/>
      <c r="C130" s="9" t="s">
        <v>496</v>
      </c>
      <c r="D130" s="10" t="n">
        <v>4269.92</v>
      </c>
      <c r="E130" s="15" t="s">
        <v>494</v>
      </c>
    </row>
    <row r="131" customFormat="false" ht="13.8" hidden="false" customHeight="false" outlineLevel="0" collapsed="false">
      <c r="A131" s="11"/>
      <c r="B131" s="15"/>
      <c r="C131" s="9" t="s">
        <v>496</v>
      </c>
      <c r="D131" s="10" t="n">
        <v>1697.02</v>
      </c>
      <c r="E131" s="15" t="s">
        <v>494</v>
      </c>
    </row>
    <row r="132" customFormat="false" ht="13.8" hidden="false" customHeight="false" outlineLevel="0" collapsed="false">
      <c r="A132" s="11"/>
      <c r="B132" s="15"/>
      <c r="C132" s="9" t="s">
        <v>496</v>
      </c>
      <c r="D132" s="10" t="n">
        <v>4369.45</v>
      </c>
      <c r="E132" s="15" t="s">
        <v>494</v>
      </c>
    </row>
    <row r="133" customFormat="false" ht="13.8" hidden="false" customHeight="false" outlineLevel="0" collapsed="false">
      <c r="A133" s="11"/>
      <c r="B133" s="15"/>
      <c r="C133" s="9" t="s">
        <v>496</v>
      </c>
      <c r="D133" s="10" t="n">
        <v>3100</v>
      </c>
      <c r="E133" s="15" t="s">
        <v>494</v>
      </c>
    </row>
    <row r="134" customFormat="false" ht="13.8" hidden="false" customHeight="false" outlineLevel="0" collapsed="false">
      <c r="A134" s="11"/>
      <c r="B134" s="15"/>
      <c r="C134" s="9" t="s">
        <v>496</v>
      </c>
      <c r="D134" s="10" t="n">
        <v>15500</v>
      </c>
      <c r="E134" s="15" t="s">
        <v>494</v>
      </c>
    </row>
    <row r="135" customFormat="false" ht="13.8" hidden="false" customHeight="false" outlineLevel="0" collapsed="false">
      <c r="A135" s="11"/>
      <c r="B135" s="15"/>
      <c r="C135" s="9" t="s">
        <v>496</v>
      </c>
      <c r="D135" s="10" t="n">
        <v>3100</v>
      </c>
      <c r="E135" s="15" t="s">
        <v>494</v>
      </c>
    </row>
    <row r="136" customFormat="false" ht="13.8" hidden="false" customHeight="false" outlineLevel="0" collapsed="false">
      <c r="A136" s="11"/>
      <c r="B136" s="15"/>
      <c r="C136" s="9" t="s">
        <v>496</v>
      </c>
      <c r="D136" s="10" t="n">
        <v>15500</v>
      </c>
      <c r="E136" s="15" t="s">
        <v>494</v>
      </c>
    </row>
    <row r="137" customFormat="false" ht="13.8" hidden="false" customHeight="false" outlineLevel="0" collapsed="false">
      <c r="A137" s="11"/>
      <c r="B137" s="15"/>
      <c r="C137" s="9" t="s">
        <v>496</v>
      </c>
      <c r="D137" s="10" t="n">
        <v>31000</v>
      </c>
      <c r="E137" s="15" t="s">
        <v>494</v>
      </c>
    </row>
    <row r="138" customFormat="false" ht="13.8" hidden="false" customHeight="false" outlineLevel="0" collapsed="false">
      <c r="A138" s="11"/>
      <c r="B138" s="15"/>
      <c r="C138" s="9" t="s">
        <v>496</v>
      </c>
      <c r="D138" s="10" t="n">
        <v>3100</v>
      </c>
      <c r="E138" s="15" t="s">
        <v>494</v>
      </c>
    </row>
    <row r="139" customFormat="false" ht="13.8" hidden="false" customHeight="false" outlineLevel="0" collapsed="false">
      <c r="A139" s="11"/>
      <c r="B139" s="15"/>
      <c r="C139" s="9" t="s">
        <v>496</v>
      </c>
      <c r="D139" s="10" t="n">
        <v>3100</v>
      </c>
      <c r="E139" s="15" t="s">
        <v>494</v>
      </c>
    </row>
    <row r="140" customFormat="false" ht="13.8" hidden="false" customHeight="false" outlineLevel="0" collapsed="false">
      <c r="A140" s="11"/>
      <c r="B140" s="15"/>
      <c r="C140" s="9" t="s">
        <v>496</v>
      </c>
      <c r="D140" s="10" t="n">
        <v>31000</v>
      </c>
      <c r="E140" s="15" t="s">
        <v>494</v>
      </c>
    </row>
    <row r="141" customFormat="false" ht="13.8" hidden="false" customHeight="false" outlineLevel="0" collapsed="false">
      <c r="A141" s="11"/>
      <c r="B141" s="15"/>
      <c r="C141" s="9" t="s">
        <v>496</v>
      </c>
      <c r="D141" s="10" t="n">
        <v>35499.23</v>
      </c>
      <c r="E141" s="15" t="s">
        <v>494</v>
      </c>
    </row>
    <row r="142" customFormat="false" ht="13.8" hidden="false" customHeight="false" outlineLevel="0" collapsed="false">
      <c r="A142" s="11"/>
      <c r="B142" s="15"/>
      <c r="C142" s="9" t="s">
        <v>496</v>
      </c>
      <c r="D142" s="10" t="n">
        <v>102931.02</v>
      </c>
      <c r="E142" s="15" t="s">
        <v>494</v>
      </c>
    </row>
    <row r="143" customFormat="false" ht="13.8" hidden="false" customHeight="false" outlineLevel="0" collapsed="false">
      <c r="A143" s="11"/>
      <c r="B143" s="15"/>
      <c r="C143" s="9" t="s">
        <v>496</v>
      </c>
      <c r="D143" s="10" t="n">
        <v>15500</v>
      </c>
      <c r="E143" s="15" t="s">
        <v>494</v>
      </c>
    </row>
    <row r="144" customFormat="false" ht="13.8" hidden="false" customHeight="false" outlineLevel="0" collapsed="false">
      <c r="A144" s="27" t="s">
        <v>151</v>
      </c>
      <c r="B144" s="4"/>
      <c r="C144" s="12"/>
      <c r="D144" s="13" t="n">
        <f aca="false">SUM(D114:D143)</f>
        <v>1820626.47</v>
      </c>
      <c r="E144" s="15"/>
    </row>
    <row r="145" customFormat="false" ht="13.8" hidden="false" customHeight="false" outlineLevel="0" collapsed="false">
      <c r="A145" s="28" t="s">
        <v>152</v>
      </c>
      <c r="B145" s="15"/>
      <c r="C145" s="9" t="s">
        <v>12</v>
      </c>
      <c r="D145" s="10" t="n">
        <v>6930</v>
      </c>
      <c r="E145" s="15" t="s">
        <v>497</v>
      </c>
    </row>
    <row r="146" customFormat="false" ht="13.8" hidden="false" customHeight="false" outlineLevel="0" collapsed="false">
      <c r="A146" s="29" t="s">
        <v>154</v>
      </c>
      <c r="B146" s="15"/>
      <c r="C146" s="9"/>
      <c r="D146" s="13" t="n">
        <f aca="false">SUM(D145)</f>
        <v>6930</v>
      </c>
      <c r="E146" s="15"/>
    </row>
    <row r="147" customFormat="false" ht="13.8" hidden="false" customHeight="false" outlineLevel="0" collapsed="false">
      <c r="A147" s="28" t="n">
        <v>65.01</v>
      </c>
      <c r="B147" s="15"/>
      <c r="C147" s="9"/>
      <c r="D147" s="10" t="n">
        <v>6135986.89</v>
      </c>
      <c r="E147" s="15" t="s">
        <v>498</v>
      </c>
    </row>
    <row r="148" customFormat="false" ht="13.8" hidden="false" customHeight="false" outlineLevel="0" collapsed="false">
      <c r="A148" s="29" t="s">
        <v>156</v>
      </c>
      <c r="B148" s="15"/>
      <c r="C148" s="9"/>
      <c r="D148" s="13" t="n">
        <f aca="false">SUM(D147)</f>
        <v>6135986.89</v>
      </c>
      <c r="E148" s="15"/>
    </row>
    <row r="149" s="26" customFormat="true" ht="13.8" hidden="false" customHeight="false" outlineLevel="0" collapsed="false">
      <c r="A149" s="28" t="s">
        <v>157</v>
      </c>
      <c r="B149" s="15"/>
      <c r="C149" s="9"/>
      <c r="D149" s="10" t="n">
        <v>15054356.87</v>
      </c>
      <c r="E149" s="15" t="s">
        <v>498</v>
      </c>
    </row>
    <row r="150" customFormat="false" ht="13.8" hidden="false" customHeight="false" outlineLevel="0" collapsed="false">
      <c r="A150" s="29" t="s">
        <v>499</v>
      </c>
      <c r="B150" s="15"/>
      <c r="C150" s="9"/>
      <c r="D150" s="13" t="n">
        <f aca="false">SUM(D149)</f>
        <v>15054356.87</v>
      </c>
      <c r="E150" s="15"/>
    </row>
    <row r="151" customFormat="false" ht="13.8" hidden="false" customHeight="false" outlineLevel="0" collapsed="false">
      <c r="A151" s="28" t="s">
        <v>500</v>
      </c>
      <c r="B151" s="15"/>
      <c r="C151" s="9" t="s">
        <v>40</v>
      </c>
      <c r="D151" s="10" t="n">
        <v>4898</v>
      </c>
      <c r="E151" s="15" t="s">
        <v>473</v>
      </c>
    </row>
    <row r="152" customFormat="false" ht="13.8" hidden="false" customHeight="false" outlineLevel="0" collapsed="false">
      <c r="A152" s="29" t="s">
        <v>410</v>
      </c>
      <c r="B152" s="4"/>
      <c r="C152" s="12"/>
      <c r="D152" s="13" t="n">
        <f aca="false">SUM(D151)</f>
        <v>4898</v>
      </c>
      <c r="E152" s="4"/>
    </row>
    <row r="153" customFormat="false" ht="13.8" hidden="false" customHeight="false" outlineLevel="0" collapsed="false">
      <c r="A153" s="72" t="s">
        <v>501</v>
      </c>
      <c r="D153" s="73" t="n">
        <f aca="false">D13+D15+D18+D20+D22+D27+D35+D46+D77+D89+D91+D93+D101+D103+D113+D144+D146+D148+D150+D152</f>
        <v>23277395.66</v>
      </c>
    </row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10139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2021-01-12T09:25:04Z</dcterms:created>
  <dc:creator>financiar.9</dc:creator>
  <dc:description/>
  <dc:language>en-US</dc:language>
  <cp:lastModifiedBy/>
  <cp:lastPrinted>2024-12-05T15:55:44Z</cp:lastPrinted>
  <dcterms:modified xsi:type="dcterms:W3CDTF">2025-03-10T08:51:14Z</dcterms:modified>
  <cp:revision>854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